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\Documents\FELIX ANTONIO JIMENEZ BAUTISTA\Achivos Importantes FAJ-CNEE\PRESUPUESTO 2020\UIP 2020\"/>
    </mc:Choice>
  </mc:AlternateContent>
  <bookViews>
    <workbookView xWindow="0" yWindow="0" windowWidth="20490" windowHeight="7095"/>
  </bookViews>
  <sheets>
    <sheet name="PRESUPUESTO 2020" sheetId="1" r:id="rId1"/>
    <sheet name="PUBLICACION PRESUPUESTO 2020" sheetId="4" r:id="rId2"/>
  </sheets>
  <externalReferences>
    <externalReference r:id="rId3"/>
    <externalReference r:id="rId4"/>
  </externalReferences>
  <definedNames>
    <definedName name="_xlnm.Print_Area" localSheetId="1">'PUBLICACION PRESUPUESTO 2020'!$B$1:$G$98</definedName>
    <definedName name="CF">'[2]MAY JUL 2011 APLICACION TS'!$F$8</definedName>
    <definedName name="TC">#REF!</definedName>
    <definedName name="TNS">'[2]MAY JUL 2011 APLICACION TS'!$E$8</definedName>
    <definedName name="TS">'[2]MAY JUL 2011 APLICACION TS'!$D$8</definedName>
    <definedName name="TSI">'[2]MAY JUL 2011 APLICACION TS'!$D$11</definedName>
    <definedName name="TSII">'[2]MAY JUL 2011 APLICACION TS'!$D$12</definedName>
    <definedName name="TSIII">'[2]MAY JUL 2011 APLICACION TS'!$D$13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2" i="4" l="1"/>
  <c r="C121" i="4"/>
  <c r="F118" i="4"/>
  <c r="F117" i="4"/>
  <c r="E112" i="4"/>
  <c r="E111" i="4"/>
  <c r="F110" i="4"/>
  <c r="E110" i="4"/>
  <c r="E113" i="4" s="1"/>
  <c r="E68" i="4"/>
  <c r="E67" i="4"/>
  <c r="E66" i="4"/>
  <c r="F65" i="4"/>
  <c r="F121" i="4" s="1"/>
  <c r="F64" i="4"/>
  <c r="F120" i="4" s="1"/>
  <c r="E63" i="4"/>
  <c r="E62" i="4"/>
  <c r="E61" i="4"/>
  <c r="E60" i="4"/>
  <c r="F59" i="4"/>
  <c r="F119" i="4" s="1"/>
  <c r="E58" i="4"/>
  <c r="E57" i="4"/>
  <c r="E56" i="4"/>
  <c r="F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F30" i="4"/>
  <c r="E29" i="4"/>
  <c r="E28" i="4"/>
  <c r="E27" i="4"/>
  <c r="E26" i="4"/>
  <c r="E25" i="4"/>
  <c r="E24" i="4"/>
  <c r="E23" i="4"/>
  <c r="E22" i="4"/>
  <c r="E21" i="4"/>
  <c r="E20" i="4"/>
  <c r="E19" i="4"/>
  <c r="E18" i="4"/>
  <c r="E69" i="4" s="1"/>
  <c r="F17" i="4"/>
  <c r="F116" i="4" s="1"/>
  <c r="D12" i="4"/>
  <c r="F11" i="4"/>
  <c r="F112" i="4" s="1"/>
  <c r="E11" i="4"/>
  <c r="G10" i="4"/>
  <c r="D10" i="4"/>
  <c r="E9" i="4" s="1"/>
  <c r="F9" i="4"/>
  <c r="G8" i="4"/>
  <c r="D8" i="4"/>
  <c r="G7" i="4"/>
  <c r="D7" i="4"/>
  <c r="E6" i="4" s="1"/>
  <c r="E13" i="4" s="1"/>
  <c r="F6" i="4"/>
  <c r="F13" i="4" s="1"/>
  <c r="G6" i="4" s="1"/>
  <c r="G30" i="4" l="1"/>
  <c r="G55" i="4"/>
  <c r="F122" i="4"/>
  <c r="G9" i="4"/>
  <c r="G13" i="4" s="1"/>
  <c r="G11" i="4"/>
  <c r="F111" i="4"/>
  <c r="F113" i="4" s="1"/>
  <c r="F69" i="4"/>
  <c r="G64" i="4" l="1"/>
  <c r="G60" i="4"/>
  <c r="G56" i="4"/>
  <c r="G52" i="4"/>
  <c r="G48" i="4"/>
  <c r="G44" i="4"/>
  <c r="G40" i="4"/>
  <c r="G36" i="4"/>
  <c r="G28" i="4"/>
  <c r="G61" i="4"/>
  <c r="G53" i="4"/>
  <c r="G45" i="4"/>
  <c r="G33" i="4"/>
  <c r="G25" i="4"/>
  <c r="G63" i="4"/>
  <c r="G59" i="4"/>
  <c r="G51" i="4"/>
  <c r="G47" i="4"/>
  <c r="G43" i="4"/>
  <c r="G39" i="4"/>
  <c r="G35" i="4"/>
  <c r="G31" i="4"/>
  <c r="G27" i="4"/>
  <c r="G23" i="4"/>
  <c r="G19" i="4"/>
  <c r="G65" i="4"/>
  <c r="G49" i="4"/>
  <c r="G29" i="4"/>
  <c r="G24" i="4"/>
  <c r="G41" i="4"/>
  <c r="G17" i="4"/>
  <c r="G20" i="4"/>
  <c r="G62" i="4"/>
  <c r="G58" i="4"/>
  <c r="G54" i="4"/>
  <c r="G50" i="4"/>
  <c r="G46" i="4"/>
  <c r="G42" i="4"/>
  <c r="G38" i="4"/>
  <c r="G34" i="4"/>
  <c r="G26" i="4"/>
  <c r="G22" i="4"/>
  <c r="G18" i="4"/>
  <c r="G57" i="4"/>
  <c r="G37" i="4"/>
  <c r="G21" i="4"/>
  <c r="G32" i="4"/>
  <c r="G69" i="4" l="1"/>
</calcChain>
</file>

<file path=xl/sharedStrings.xml><?xml version="1.0" encoding="utf-8"?>
<sst xmlns="http://schemas.openxmlformats.org/spreadsheetml/2006/main" count="351" uniqueCount="240">
  <si>
    <t>COMISION NACIONAL DE ENERGIA ELECTRICA</t>
  </si>
  <si>
    <t>PRESUPUESTO DE INGRESOS</t>
  </si>
  <si>
    <t>CTA.</t>
  </si>
  <si>
    <t>NOMBRE</t>
  </si>
  <si>
    <t>Presupuesto de Ingresos</t>
  </si>
  <si>
    <t>11.0.00</t>
  </si>
  <si>
    <t>INGRESOS NO TRIBUTARIOS</t>
  </si>
  <si>
    <t>11.2.40</t>
  </si>
  <si>
    <t>Tasas sobre comercio</t>
  </si>
  <si>
    <t>11.6.10</t>
  </si>
  <si>
    <t>Multas originadas en ingresos no tributarios</t>
  </si>
  <si>
    <t>11.9.90</t>
  </si>
  <si>
    <t>Otros Ingresos</t>
  </si>
  <si>
    <t>15.0.00</t>
  </si>
  <si>
    <t>RENTAS DE LA PROPIEDAD</t>
  </si>
  <si>
    <t>15.1.31</t>
  </si>
  <si>
    <t>Intereses por depósitos internos.</t>
  </si>
  <si>
    <t>23.0.00</t>
  </si>
  <si>
    <t>DISMINUCION DE OTROS ACTIVOS FINANCIEROS</t>
  </si>
  <si>
    <t>23.1.10</t>
  </si>
  <si>
    <t>Disminución de disponibilidades de caja y bancos</t>
  </si>
  <si>
    <t>TOTAL PRESUPUESTO DE INGRESOS</t>
  </si>
  <si>
    <t>PRESUPUESTO DE EGRESOS</t>
  </si>
  <si>
    <t>RENGLÓN</t>
  </si>
  <si>
    <t>Presupuesto de Egresos</t>
  </si>
  <si>
    <t>SERVICIOS  PERSONALES</t>
  </si>
  <si>
    <t>011</t>
  </si>
  <si>
    <t>Personal permanente</t>
  </si>
  <si>
    <t>014</t>
  </si>
  <si>
    <t xml:space="preserve">Complemento por Calidad Profesional </t>
  </si>
  <si>
    <t>015</t>
  </si>
  <si>
    <t>Complementos Específicos a Personal Permanente</t>
  </si>
  <si>
    <t>022</t>
  </si>
  <si>
    <t xml:space="preserve">Personal Por Contrato </t>
  </si>
  <si>
    <t>026</t>
  </si>
  <si>
    <t>Complemento por Calidad Profesional al Personal Temporal</t>
  </si>
  <si>
    <t>027</t>
  </si>
  <si>
    <t>Complementos Específicos a Personal Temporal</t>
  </si>
  <si>
    <t>029</t>
  </si>
  <si>
    <t>Otras Remuneraciones a Personal Temporal</t>
  </si>
  <si>
    <t>051</t>
  </si>
  <si>
    <t xml:space="preserve">Aporte Patronal Igss. </t>
  </si>
  <si>
    <t>063</t>
  </si>
  <si>
    <t>Gastos de Representación en el Interior</t>
  </si>
  <si>
    <t>071</t>
  </si>
  <si>
    <t xml:space="preserve">Aguinaldo  </t>
  </si>
  <si>
    <t>072</t>
  </si>
  <si>
    <t>Bonificación Anual (14)</t>
  </si>
  <si>
    <t>073</t>
  </si>
  <si>
    <t>Bono Vacacional</t>
  </si>
  <si>
    <t>1</t>
  </si>
  <si>
    <t>SERVICIOS NO PERSONALES</t>
  </si>
  <si>
    <t>111</t>
  </si>
  <si>
    <t xml:space="preserve">Energía Eléctrica  </t>
  </si>
  <si>
    <t>113</t>
  </si>
  <si>
    <t>Telefonía.</t>
  </si>
  <si>
    <t>114</t>
  </si>
  <si>
    <t>Correos y Telégrafos</t>
  </si>
  <si>
    <t>116</t>
  </si>
  <si>
    <t>Servicios de lavandería</t>
  </si>
  <si>
    <t>121</t>
  </si>
  <si>
    <t>Divulgación e Información</t>
  </si>
  <si>
    <t>122</t>
  </si>
  <si>
    <t>Impresión, Encuadernación y Reproducción</t>
  </si>
  <si>
    <t>131</t>
  </si>
  <si>
    <t xml:space="preserve">Viáticos en el Exterior </t>
  </si>
  <si>
    <t>132</t>
  </si>
  <si>
    <t xml:space="preserve">Viáticos de Representación en el Exterior </t>
  </si>
  <si>
    <t>133</t>
  </si>
  <si>
    <t xml:space="preserve">Viáticos en el Interior </t>
  </si>
  <si>
    <t>134</t>
  </si>
  <si>
    <t xml:space="preserve">Compensación por Kilómetro Recorrido </t>
  </si>
  <si>
    <t>141</t>
  </si>
  <si>
    <t xml:space="preserve">Transporte de Personas </t>
  </si>
  <si>
    <t>142</t>
  </si>
  <si>
    <t>Fletes</t>
  </si>
  <si>
    <t>151</t>
  </si>
  <si>
    <t>Arrendamiento de Edificios y Locales</t>
  </si>
  <si>
    <t>153</t>
  </si>
  <si>
    <t xml:space="preserve">Arrendamiento de Maquinaria y Equipo de Oficina </t>
  </si>
  <si>
    <t>155</t>
  </si>
  <si>
    <t xml:space="preserve">Arrendamiento de Medios de Transporte </t>
  </si>
  <si>
    <t>158</t>
  </si>
  <si>
    <t>Derechos de Bienes Intangibles</t>
  </si>
  <si>
    <t>162</t>
  </si>
  <si>
    <t>Mantenimiento y Reparación de Equipo de Oficina</t>
  </si>
  <si>
    <t>165</t>
  </si>
  <si>
    <t>Mantenimiento y Reparación de Medios de Transporte</t>
  </si>
  <si>
    <t>166</t>
  </si>
  <si>
    <t>Mantenimiento y Reparación de Equipo para comunicaciones</t>
  </si>
  <si>
    <t>168</t>
  </si>
  <si>
    <t>Mantenimiento y reparación de equipo de computo</t>
  </si>
  <si>
    <t>169</t>
  </si>
  <si>
    <t>Mantenimiento y Reparación de Equipo de Otras Máquinas y Equipos</t>
  </si>
  <si>
    <t>171</t>
  </si>
  <si>
    <t>Mantenimiento y reparaciòn de edificios</t>
  </si>
  <si>
    <t>174</t>
  </si>
  <si>
    <t>Mantenimiento y reparacion de instalaciones</t>
  </si>
  <si>
    <t>183</t>
  </si>
  <si>
    <t xml:space="preserve">Servicios Jurídicos </t>
  </si>
  <si>
    <t xml:space="preserve"> </t>
  </si>
  <si>
    <t>184</t>
  </si>
  <si>
    <t xml:space="preserve">Servicios Económicos, Contables y de Auditoría. </t>
  </si>
  <si>
    <t>185</t>
  </si>
  <si>
    <t xml:space="preserve">Servicios de Capacitación </t>
  </si>
  <si>
    <t>186</t>
  </si>
  <si>
    <t>Servicios de Informática y Sistemas Computarizados</t>
  </si>
  <si>
    <t>187</t>
  </si>
  <si>
    <t>Por actuaciones artisticas y deportivas</t>
  </si>
  <si>
    <t>189</t>
  </si>
  <si>
    <t xml:space="preserve">Otros Estudios y/o Servicios </t>
  </si>
  <si>
    <t>191</t>
  </si>
  <si>
    <t>Primas y Gastos de Seguros y Fianzas</t>
  </si>
  <si>
    <t>195</t>
  </si>
  <si>
    <t xml:space="preserve">Impuestos, derechos y Tasas.  </t>
  </si>
  <si>
    <t>194</t>
  </si>
  <si>
    <t>Gastos Bancarios, Comisiones y Otros</t>
  </si>
  <si>
    <t>196</t>
  </si>
  <si>
    <t xml:space="preserve">Servicios de Atención y Protocolo </t>
  </si>
  <si>
    <t>197</t>
  </si>
  <si>
    <t>Servicio de vigilancia</t>
  </si>
  <si>
    <t>199</t>
  </si>
  <si>
    <t>Otros Servicios No Personales</t>
  </si>
  <si>
    <t>2</t>
  </si>
  <si>
    <t>MATERIALES Y SUMINISTROS</t>
  </si>
  <si>
    <t>211</t>
  </si>
  <si>
    <t>Alimentos para personas</t>
  </si>
  <si>
    <t>231</t>
  </si>
  <si>
    <t>Hilados y telas</t>
  </si>
  <si>
    <t>232</t>
  </si>
  <si>
    <t>Acabados textiles</t>
  </si>
  <si>
    <t>233</t>
  </si>
  <si>
    <t>Prendas de Vestir</t>
  </si>
  <si>
    <t>239</t>
  </si>
  <si>
    <t>Otros textiles y vestuario</t>
  </si>
  <si>
    <t>241</t>
  </si>
  <si>
    <t>Papel de Escritorio</t>
  </si>
  <si>
    <t>243</t>
  </si>
  <si>
    <t>Productos de Papel y Cartón</t>
  </si>
  <si>
    <t>244</t>
  </si>
  <si>
    <t>Productos de Artes Gráficas</t>
  </si>
  <si>
    <t>245</t>
  </si>
  <si>
    <t>Libros, Revistas y Periódicos</t>
  </si>
  <si>
    <t>247</t>
  </si>
  <si>
    <t>Especies Timbradas y Valores</t>
  </si>
  <si>
    <t>252</t>
  </si>
  <si>
    <t>Articulos de cuero</t>
  </si>
  <si>
    <t>253</t>
  </si>
  <si>
    <t>Llantas y Neumáticos</t>
  </si>
  <si>
    <t>254</t>
  </si>
  <si>
    <t>Artículos de Caucho</t>
  </si>
  <si>
    <t>261</t>
  </si>
  <si>
    <t>Elementos y compuestos quimicos</t>
  </si>
  <si>
    <t>262</t>
  </si>
  <si>
    <t xml:space="preserve">Combustibles y Lubricantes </t>
  </si>
  <si>
    <t>264</t>
  </si>
  <si>
    <t>Insecticidas, fumigantes y similares</t>
  </si>
  <si>
    <t>266</t>
  </si>
  <si>
    <t>Productos Medicinales y Farmaceúticos</t>
  </si>
  <si>
    <t>267</t>
  </si>
  <si>
    <t>Tintas, Pinturas y Colorantes</t>
  </si>
  <si>
    <t>268</t>
  </si>
  <si>
    <t>Productos Plasticos, Nylon, Vinil y PVC</t>
  </si>
  <si>
    <t>269</t>
  </si>
  <si>
    <t>Otros Productos Químicos y Conexos</t>
  </si>
  <si>
    <t>272</t>
  </si>
  <si>
    <t>Productos de Vidrio</t>
  </si>
  <si>
    <t>283</t>
  </si>
  <si>
    <t>Productos de Metal</t>
  </si>
  <si>
    <t>286</t>
  </si>
  <si>
    <t>Herramientas menores</t>
  </si>
  <si>
    <t>289</t>
  </si>
  <si>
    <t>Otros Productos Metálicos</t>
  </si>
  <si>
    <t>291</t>
  </si>
  <si>
    <t xml:space="preserve">Utiles de Oficina </t>
  </si>
  <si>
    <t>292</t>
  </si>
  <si>
    <t>Útiles de Limpieza y Productos Sanitarios</t>
  </si>
  <si>
    <t>293</t>
  </si>
  <si>
    <t>Útiles Educacionales y Culturales</t>
  </si>
  <si>
    <t>294</t>
  </si>
  <si>
    <t>Útiles deportivos y recreativos</t>
  </si>
  <si>
    <t>295</t>
  </si>
  <si>
    <t>Utiles menores medico-quirurgicos y de laboratorio</t>
  </si>
  <si>
    <t>296</t>
  </si>
  <si>
    <t>Útiles de Cocina y Comedor</t>
  </si>
  <si>
    <t>297</t>
  </si>
  <si>
    <t>Útiles, Accesorios y Materiales Eléctricos</t>
  </si>
  <si>
    <t>298</t>
  </si>
  <si>
    <t>Accesorios y Repuestos en General</t>
  </si>
  <si>
    <t>299</t>
  </si>
  <si>
    <t>Otros Materiales y suministros</t>
  </si>
  <si>
    <t>3</t>
  </si>
  <si>
    <t>PROPIEDAD, PLANTA, EQUIPO E INTANGIBLES.</t>
  </si>
  <si>
    <t>322</t>
  </si>
  <si>
    <t>Equipo de Oficina</t>
  </si>
  <si>
    <t>324</t>
  </si>
  <si>
    <t>Equipo Educacional, Cultura y Recreativo</t>
  </si>
  <si>
    <t>325</t>
  </si>
  <si>
    <t>Equipo de Transporte</t>
  </si>
  <si>
    <t>326</t>
  </si>
  <si>
    <t>Equipo de Comunicación</t>
  </si>
  <si>
    <t>328</t>
  </si>
  <si>
    <t>Equipo de Cómputo</t>
  </si>
  <si>
    <t>329</t>
  </si>
  <si>
    <t>Otras Máquinas y Equipos.</t>
  </si>
  <si>
    <t>381</t>
  </si>
  <si>
    <t>Activos Intangibles</t>
  </si>
  <si>
    <t>4</t>
  </si>
  <si>
    <t>TRANSFERENCIAS CORRIENTES</t>
  </si>
  <si>
    <t>413</t>
  </si>
  <si>
    <t xml:space="preserve">Indemnizaciones al Personal </t>
  </si>
  <si>
    <t>415</t>
  </si>
  <si>
    <t xml:space="preserve">Vacaciones pagadas por retiro </t>
  </si>
  <si>
    <t>456</t>
  </si>
  <si>
    <t>Servicios Gubernamentales de Fiscalizacion</t>
  </si>
  <si>
    <t>472</t>
  </si>
  <si>
    <t>Transferencias a Organismos Internacionales</t>
  </si>
  <si>
    <t>473</t>
  </si>
  <si>
    <t>Transferencias a Organismos Regionales</t>
  </si>
  <si>
    <t>9</t>
  </si>
  <si>
    <t>ASIGNACIONES GLOBALES</t>
  </si>
  <si>
    <t>913</t>
  </si>
  <si>
    <t>Sentencias Judiciales</t>
  </si>
  <si>
    <t>TOTAL PRESUPUESTO DE EGRESOS</t>
  </si>
  <si>
    <t>PRESUPUESTO DE INGRESOS  PARA EL AÑO 2,020</t>
  </si>
  <si>
    <t>Rubro</t>
  </si>
  <si>
    <t>PARCIAL</t>
  </si>
  <si>
    <t>SUB-TOTAL</t>
  </si>
  <si>
    <t>TOTAL</t>
  </si>
  <si>
    <t>%</t>
  </si>
  <si>
    <t>PRESUPUESTO DE EGRESOS PARA EL AÑO 2,020</t>
  </si>
  <si>
    <t>GRUPO</t>
  </si>
  <si>
    <t>Retribución al Cargo o Puesto</t>
  </si>
  <si>
    <t xml:space="preserve">Bonificación Anual </t>
  </si>
  <si>
    <t>TRANSFERENCIA CORRIENTES</t>
  </si>
  <si>
    <t>Servicios Gubernamentales de Fiscalización</t>
  </si>
  <si>
    <t>PRESUPUESTO DE INGRESOS  Y EGRESOS PARA EL AÑO 2,019</t>
  </si>
  <si>
    <t xml:space="preserve">INGRESOS  </t>
  </si>
  <si>
    <t>EGRESOS</t>
  </si>
  <si>
    <t>ANEXO 1, ACUERDO No. CNEE-140-2019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</si>
</sst>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Q&quot;* #,##0_);_(&quot;Q&quot;* \(#,##0\);_(&quot;Q&quot;* &quot;-&quot;??_);_(@_)"/>
    <numFmt numFmtId="165" formatCode="_(* #,##0.00_);_(* \(#,##0.00\);_(* &quot;-&quot;??_);_(@_)"/>
    <numFmt numFmtId="166" formatCode="_(&quot;Q&quot;* #,##0.00_);_(&quot;Q&quot;* \(#,##0.00\);_(&quot;Q&quot;* &quot;-&quot;??_);_(@_)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Book Antiqua"/>
      <family val="1"/>
    </font>
    <font>
      <sz val="10"/>
      <name val="Arial"/>
    </font>
    <font>
      <b/>
      <sz val="14"/>
      <color theme="3"/>
      <name val="Arial"/>
      <family val="2"/>
    </font>
    <font>
      <b/>
      <sz val="12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0" xfId="0" applyFont="1" applyFill="1" applyBorder="1"/>
    <xf numFmtId="164" fontId="6" fillId="3" borderId="9" xfId="0" applyNumberFormat="1" applyFont="1" applyFill="1" applyBorder="1" applyAlignment="1">
      <alignment horizontal="right"/>
    </xf>
    <xf numFmtId="164" fontId="6" fillId="3" borderId="11" xfId="0" applyNumberFormat="1" applyFont="1" applyFill="1" applyBorder="1" applyAlignment="1">
      <alignment horizontal="right"/>
    </xf>
    <xf numFmtId="164" fontId="0" fillId="3" borderId="11" xfId="0" applyNumberFormat="1" applyFill="1" applyBorder="1"/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/>
    <xf numFmtId="164" fontId="5" fillId="3" borderId="9" xfId="0" applyNumberFormat="1" applyFont="1" applyFill="1" applyBorder="1"/>
    <xf numFmtId="164" fontId="5" fillId="3" borderId="10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/>
    <xf numFmtId="0" fontId="5" fillId="2" borderId="13" xfId="0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14" xfId="0" applyNumberFormat="1" applyFont="1" applyFill="1" applyBorder="1"/>
    <xf numFmtId="0" fontId="3" fillId="0" borderId="0" xfId="0" applyFont="1"/>
    <xf numFmtId="164" fontId="7" fillId="0" borderId="13" xfId="0" applyNumberFormat="1" applyFont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/>
    <xf numFmtId="0" fontId="9" fillId="4" borderId="13" xfId="0" applyFont="1" applyFill="1" applyBorder="1"/>
    <xf numFmtId="164" fontId="5" fillId="4" borderId="6" xfId="0" applyNumberFormat="1" applyFont="1" applyFill="1" applyBorder="1" applyAlignment="1">
      <alignment vertical="center"/>
    </xf>
    <xf numFmtId="49" fontId="6" fillId="3" borderId="8" xfId="0" applyNumberFormat="1" applyFont="1" applyFill="1" applyBorder="1" applyAlignment="1">
      <alignment horizontal="center"/>
    </xf>
    <xf numFmtId="10" fontId="6" fillId="3" borderId="0" xfId="2" applyNumberFormat="1" applyFont="1" applyFill="1" applyBorder="1"/>
    <xf numFmtId="164" fontId="6" fillId="3" borderId="3" xfId="1" applyNumberFormat="1" applyFont="1" applyFill="1" applyBorder="1"/>
    <xf numFmtId="164" fontId="6" fillId="3" borderId="9" xfId="1" applyNumberFormat="1" applyFont="1" applyFill="1" applyBorder="1"/>
    <xf numFmtId="49" fontId="9" fillId="4" borderId="5" xfId="0" applyNumberFormat="1" applyFont="1" applyFill="1" applyBorder="1" applyAlignment="1">
      <alignment horizontal="center"/>
    </xf>
    <xf numFmtId="10" fontId="6" fillId="4" borderId="13" xfId="2" applyNumberFormat="1" applyFont="1" applyFill="1" applyBorder="1"/>
    <xf numFmtId="164" fontId="5" fillId="4" borderId="6" xfId="1" applyNumberFormat="1" applyFont="1" applyFill="1" applyBorder="1" applyAlignment="1">
      <alignment vertical="center"/>
    </xf>
    <xf numFmtId="164" fontId="0" fillId="3" borderId="9" xfId="0" applyNumberFormat="1" applyFill="1" applyBorder="1"/>
    <xf numFmtId="49" fontId="6" fillId="3" borderId="0" xfId="0" applyNumberFormat="1" applyFont="1" applyFill="1" applyBorder="1"/>
    <xf numFmtId="49" fontId="5" fillId="4" borderId="5" xfId="0" applyNumberFormat="1" applyFont="1" applyFill="1" applyBorder="1" applyAlignment="1">
      <alignment horizontal="center"/>
    </xf>
    <xf numFmtId="10" fontId="5" fillId="4" borderId="13" xfId="2" applyNumberFormat="1" applyFont="1" applyFill="1" applyBorder="1"/>
    <xf numFmtId="49" fontId="5" fillId="2" borderId="5" xfId="0" applyNumberFormat="1" applyFont="1" applyFill="1" applyBorder="1" applyAlignment="1">
      <alignment horizontal="center"/>
    </xf>
    <xf numFmtId="0" fontId="5" fillId="2" borderId="13" xfId="0" applyFont="1" applyFill="1" applyBorder="1"/>
    <xf numFmtId="10" fontId="5" fillId="2" borderId="13" xfId="2" applyNumberFormat="1" applyFont="1" applyFill="1" applyBorder="1"/>
    <xf numFmtId="164" fontId="5" fillId="2" borderId="6" xfId="1" applyNumberFormat="1" applyFont="1" applyFill="1" applyBorder="1" applyAlignment="1">
      <alignment vertical="center"/>
    </xf>
    <xf numFmtId="0" fontId="10" fillId="0" borderId="0" xfId="3"/>
    <xf numFmtId="0" fontId="5" fillId="0" borderId="0" xfId="3" applyFont="1"/>
    <xf numFmtId="0" fontId="6" fillId="0" borderId="0" xfId="3" applyFont="1"/>
    <xf numFmtId="0" fontId="5" fillId="0" borderId="0" xfId="3" applyFont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7" fillId="0" borderId="0" xfId="3" applyFont="1" applyFill="1"/>
    <xf numFmtId="0" fontId="5" fillId="0" borderId="18" xfId="3" applyFont="1" applyFill="1" applyBorder="1" applyAlignment="1">
      <alignment horizontal="center"/>
    </xf>
    <xf numFmtId="0" fontId="5" fillId="0" borderId="5" xfId="3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/>
    </xf>
    <xf numFmtId="0" fontId="5" fillId="0" borderId="19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left"/>
    </xf>
    <xf numFmtId="0" fontId="5" fillId="0" borderId="3" xfId="3" applyFont="1" applyFill="1" applyBorder="1" applyAlignment="1">
      <alignment horizontal="center"/>
    </xf>
    <xf numFmtId="166" fontId="5" fillId="0" borderId="20" xfId="3" applyNumberFormat="1" applyFont="1" applyFill="1" applyBorder="1" applyAlignment="1">
      <alignment horizontal="center"/>
    </xf>
    <xf numFmtId="164" fontId="5" fillId="0" borderId="3" xfId="3" applyNumberFormat="1" applyFont="1" applyFill="1" applyBorder="1" applyAlignment="1">
      <alignment horizontal="center"/>
    </xf>
    <xf numFmtId="9" fontId="5" fillId="0" borderId="9" xfId="4" applyNumberFormat="1" applyFont="1" applyFill="1" applyBorder="1" applyAlignment="1">
      <alignment horizontal="center"/>
    </xf>
    <xf numFmtId="0" fontId="5" fillId="0" borderId="21" xfId="3" applyFont="1" applyBorder="1" applyAlignment="1">
      <alignment horizontal="center"/>
    </xf>
    <xf numFmtId="0" fontId="5" fillId="0" borderId="9" xfId="3" applyFont="1" applyFill="1" applyBorder="1"/>
    <xf numFmtId="166" fontId="5" fillId="0" borderId="9" xfId="3" applyNumberFormat="1" applyFont="1" applyFill="1" applyBorder="1" applyAlignment="1">
      <alignment horizontal="right"/>
    </xf>
    <xf numFmtId="166" fontId="5" fillId="0" borderId="0" xfId="3" applyNumberFormat="1" applyFont="1" applyFill="1" applyBorder="1" applyAlignment="1">
      <alignment horizontal="right"/>
    </xf>
    <xf numFmtId="164" fontId="5" fillId="0" borderId="9" xfId="3" applyNumberFormat="1" applyFont="1" applyFill="1" applyBorder="1" applyAlignment="1">
      <alignment horizontal="right"/>
    </xf>
    <xf numFmtId="166" fontId="5" fillId="0" borderId="12" xfId="3" applyNumberFormat="1" applyFont="1" applyFill="1" applyBorder="1" applyAlignment="1">
      <alignment horizontal="right"/>
    </xf>
    <xf numFmtId="0" fontId="5" fillId="0" borderId="0" xfId="3" applyFont="1" applyFill="1" applyBorder="1"/>
    <xf numFmtId="166" fontId="5" fillId="0" borderId="22" xfId="3" applyNumberFormat="1" applyFont="1" applyFill="1" applyBorder="1" applyAlignment="1">
      <alignment horizontal="right"/>
    </xf>
    <xf numFmtId="164" fontId="5" fillId="0" borderId="9" xfId="3" applyNumberFormat="1" applyFont="1" applyFill="1" applyBorder="1"/>
    <xf numFmtId="0" fontId="5" fillId="0" borderId="15" xfId="3" applyFont="1" applyFill="1" applyBorder="1"/>
    <xf numFmtId="164" fontId="5" fillId="0" borderId="15" xfId="3" applyNumberFormat="1" applyFont="1" applyFill="1" applyBorder="1" applyAlignment="1">
      <alignment horizontal="right"/>
    </xf>
    <xf numFmtId="0" fontId="5" fillId="0" borderId="21" xfId="3" applyFont="1" applyFill="1" applyBorder="1" applyAlignment="1">
      <alignment horizontal="center"/>
    </xf>
    <xf numFmtId="166" fontId="5" fillId="0" borderId="9" xfId="3" applyNumberFormat="1" applyFont="1" applyFill="1" applyBorder="1"/>
    <xf numFmtId="9" fontId="5" fillId="0" borderId="9" xfId="3" applyNumberFormat="1" applyFont="1" applyFill="1" applyBorder="1" applyAlignment="1">
      <alignment horizontal="center"/>
    </xf>
    <xf numFmtId="0" fontId="5" fillId="0" borderId="17" xfId="3" applyFont="1" applyFill="1" applyBorder="1" applyAlignment="1">
      <alignment horizontal="center"/>
    </xf>
    <xf numFmtId="166" fontId="5" fillId="0" borderId="13" xfId="3" applyNumberFormat="1" applyFont="1" applyFill="1" applyBorder="1"/>
    <xf numFmtId="164" fontId="5" fillId="0" borderId="6" xfId="3" applyNumberFormat="1" applyFont="1" applyFill="1" applyBorder="1"/>
    <xf numFmtId="9" fontId="5" fillId="0" borderId="6" xfId="3" applyNumberFormat="1" applyFont="1" applyFill="1" applyBorder="1" applyAlignment="1">
      <alignment horizontal="center"/>
    </xf>
    <xf numFmtId="0" fontId="5" fillId="0" borderId="0" xfId="3" applyFont="1" applyFill="1"/>
    <xf numFmtId="10" fontId="6" fillId="0" borderId="0" xfId="3" applyNumberFormat="1" applyFont="1" applyFill="1"/>
    <xf numFmtId="0" fontId="5" fillId="0" borderId="18" xfId="3" applyFont="1" applyFill="1" applyBorder="1" applyAlignment="1">
      <alignment horizontal="center" wrapText="1"/>
    </xf>
    <xf numFmtId="0" fontId="5" fillId="0" borderId="4" xfId="3" applyFont="1" applyFill="1" applyBorder="1" applyAlignment="1">
      <alignment horizontal="center"/>
    </xf>
    <xf numFmtId="0" fontId="5" fillId="0" borderId="16" xfId="3" applyFont="1" applyFill="1" applyBorder="1" applyAlignment="1">
      <alignment horizontal="center"/>
    </xf>
    <xf numFmtId="10" fontId="5" fillId="0" borderId="6" xfId="3" applyNumberFormat="1" applyFont="1" applyFill="1" applyBorder="1" applyAlignment="1">
      <alignment horizontal="center"/>
    </xf>
    <xf numFmtId="0" fontId="5" fillId="0" borderId="3" xfId="3" applyFont="1" applyFill="1" applyBorder="1"/>
    <xf numFmtId="0" fontId="5" fillId="0" borderId="23" xfId="3" applyFont="1" applyFill="1" applyBorder="1"/>
    <xf numFmtId="166" fontId="5" fillId="0" borderId="23" xfId="3" applyNumberFormat="1" applyFont="1" applyFill="1" applyBorder="1"/>
    <xf numFmtId="164" fontId="5" fillId="0" borderId="24" xfId="3" applyNumberFormat="1" applyFont="1" applyFill="1" applyBorder="1"/>
    <xf numFmtId="9" fontId="5" fillId="0" borderId="3" xfId="4" applyNumberFormat="1" applyFont="1" applyFill="1" applyBorder="1" applyAlignment="1">
      <alignment horizontal="center"/>
    </xf>
    <xf numFmtId="49" fontId="5" fillId="0" borderId="21" xfId="3" applyNumberFormat="1" applyFont="1" applyFill="1" applyBorder="1" applyAlignment="1">
      <alignment horizontal="center"/>
    </xf>
    <xf numFmtId="10" fontId="5" fillId="0" borderId="0" xfId="4" applyNumberFormat="1" applyFont="1" applyFill="1" applyBorder="1"/>
    <xf numFmtId="166" fontId="5" fillId="0" borderId="0" xfId="5" applyNumberFormat="1" applyFont="1" applyFill="1" applyBorder="1"/>
    <xf numFmtId="164" fontId="5" fillId="0" borderId="11" xfId="3" applyNumberFormat="1" applyFont="1" applyFill="1" applyBorder="1"/>
    <xf numFmtId="10" fontId="5" fillId="0" borderId="1" xfId="4" applyNumberFormat="1" applyFont="1" applyFill="1" applyBorder="1"/>
    <xf numFmtId="166" fontId="5" fillId="0" borderId="1" xfId="5" applyNumberFormat="1" applyFont="1" applyFill="1" applyBorder="1"/>
    <xf numFmtId="164" fontId="5" fillId="0" borderId="7" xfId="3" applyNumberFormat="1" applyFont="1" applyFill="1" applyBorder="1"/>
    <xf numFmtId="9" fontId="5" fillId="0" borderId="15" xfId="4" applyNumberFormat="1" applyFont="1" applyFill="1" applyBorder="1" applyAlignment="1">
      <alignment horizontal="center"/>
    </xf>
    <xf numFmtId="49" fontId="5" fillId="0" borderId="8" xfId="3" applyNumberFormat="1" applyFont="1" applyFill="1" applyBorder="1" applyAlignment="1">
      <alignment horizontal="center"/>
    </xf>
    <xf numFmtId="164" fontId="5" fillId="0" borderId="26" xfId="3" applyNumberFormat="1" applyFont="1" applyFill="1" applyBorder="1"/>
    <xf numFmtId="9" fontId="5" fillId="0" borderId="0" xfId="4" applyNumberFormat="1" applyFont="1" applyFill="1" applyAlignment="1">
      <alignment horizontal="center"/>
    </xf>
    <xf numFmtId="49" fontId="5" fillId="0" borderId="17" xfId="3" applyNumberFormat="1" applyFont="1" applyFill="1" applyBorder="1" applyAlignment="1">
      <alignment horizontal="center"/>
    </xf>
    <xf numFmtId="166" fontId="5" fillId="0" borderId="13" xfId="5" applyNumberFormat="1" applyFont="1" applyFill="1" applyBorder="1"/>
    <xf numFmtId="164" fontId="5" fillId="0" borderId="6" xfId="5" applyNumberFormat="1" applyFont="1" applyFill="1" applyBorder="1"/>
    <xf numFmtId="9" fontId="5" fillId="0" borderId="6" xfId="5" applyNumberFormat="1" applyFont="1" applyFill="1" applyBorder="1" applyAlignment="1">
      <alignment horizontal="center"/>
    </xf>
    <xf numFmtId="0" fontId="4" fillId="0" borderId="0" xfId="3" applyFont="1"/>
    <xf numFmtId="0" fontId="11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12" fillId="0" borderId="0" xfId="3" applyFont="1" applyBorder="1" applyAlignment="1">
      <alignment horizontal="center"/>
    </xf>
    <xf numFmtId="0" fontId="4" fillId="2" borderId="18" xfId="3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4" fillId="2" borderId="13" xfId="3" applyFont="1" applyFill="1" applyBorder="1" applyAlignment="1">
      <alignment horizontal="center"/>
    </xf>
    <xf numFmtId="0" fontId="4" fillId="3" borderId="19" xfId="3" applyFont="1" applyFill="1" applyBorder="1" applyAlignment="1">
      <alignment horizontal="center"/>
    </xf>
    <xf numFmtId="0" fontId="5" fillId="3" borderId="3" xfId="3" applyFont="1" applyFill="1" applyBorder="1" applyAlignment="1">
      <alignment horizontal="left"/>
    </xf>
    <xf numFmtId="0" fontId="3" fillId="3" borderId="3" xfId="3" applyFont="1" applyFill="1" applyBorder="1" applyAlignment="1">
      <alignment horizontal="center"/>
    </xf>
    <xf numFmtId="166" fontId="5" fillId="3" borderId="20" xfId="3" applyNumberFormat="1" applyFont="1" applyFill="1" applyBorder="1" applyAlignment="1">
      <alignment horizontal="center"/>
    </xf>
    <xf numFmtId="164" fontId="5" fillId="3" borderId="3" xfId="3" applyNumberFormat="1" applyFont="1" applyFill="1" applyBorder="1" applyAlignment="1">
      <alignment horizontal="center"/>
    </xf>
    <xf numFmtId="0" fontId="5" fillId="3" borderId="21" xfId="3" applyFont="1" applyFill="1" applyBorder="1" applyAlignment="1">
      <alignment horizontal="center"/>
    </xf>
    <xf numFmtId="0" fontId="5" fillId="3" borderId="9" xfId="3" applyFont="1" applyFill="1" applyBorder="1"/>
    <xf numFmtId="166" fontId="5" fillId="3" borderId="22" xfId="3" applyNumberFormat="1" applyFont="1" applyFill="1" applyBorder="1" applyAlignment="1">
      <alignment horizontal="right"/>
    </xf>
    <xf numFmtId="164" fontId="5" fillId="3" borderId="9" xfId="3" applyNumberFormat="1" applyFont="1" applyFill="1" applyBorder="1"/>
    <xf numFmtId="0" fontId="5" fillId="3" borderId="15" xfId="3" applyFont="1" applyFill="1" applyBorder="1"/>
    <xf numFmtId="164" fontId="5" fillId="3" borderId="15" xfId="3" applyNumberFormat="1" applyFont="1" applyFill="1" applyBorder="1" applyAlignment="1">
      <alignment horizontal="right"/>
    </xf>
    <xf numFmtId="0" fontId="4" fillId="2" borderId="17" xfId="3" applyFont="1" applyFill="1" applyBorder="1" applyAlignment="1">
      <alignment horizontal="center"/>
    </xf>
    <xf numFmtId="0" fontId="5" fillId="2" borderId="13" xfId="3" applyFont="1" applyFill="1" applyBorder="1" applyAlignment="1">
      <alignment horizontal="center"/>
    </xf>
    <xf numFmtId="0" fontId="5" fillId="2" borderId="6" xfId="3" applyFont="1" applyFill="1" applyBorder="1" applyAlignment="1">
      <alignment horizontal="center"/>
    </xf>
    <xf numFmtId="166" fontId="5" fillId="2" borderId="13" xfId="3" applyNumberFormat="1" applyFont="1" applyFill="1" applyBorder="1"/>
    <xf numFmtId="164" fontId="5" fillId="2" borderId="6" xfId="3" applyNumberFormat="1" applyFont="1" applyFill="1" applyBorder="1"/>
    <xf numFmtId="0" fontId="3" fillId="0" borderId="0" xfId="3" applyFont="1"/>
    <xf numFmtId="0" fontId="8" fillId="2" borderId="18" xfId="3" applyFont="1" applyFill="1" applyBorder="1" applyAlignment="1">
      <alignment horizontal="center"/>
    </xf>
    <xf numFmtId="0" fontId="4" fillId="2" borderId="4" xfId="3" applyFont="1" applyFill="1" applyBorder="1" applyAlignment="1">
      <alignment horizontal="center"/>
    </xf>
    <xf numFmtId="0" fontId="5" fillId="2" borderId="16" xfId="3" applyFont="1" applyFill="1" applyBorder="1" applyAlignment="1">
      <alignment horizontal="center"/>
    </xf>
    <xf numFmtId="0" fontId="9" fillId="3" borderId="19" xfId="3" applyFont="1" applyFill="1" applyBorder="1" applyAlignment="1">
      <alignment horizontal="center"/>
    </xf>
    <xf numFmtId="0" fontId="9" fillId="3" borderId="3" xfId="3" applyFont="1" applyFill="1" applyBorder="1"/>
    <xf numFmtId="0" fontId="9" fillId="3" borderId="23" xfId="3" applyFont="1" applyFill="1" applyBorder="1"/>
    <xf numFmtId="166" fontId="5" fillId="3" borderId="23" xfId="3" applyNumberFormat="1" applyFont="1" applyFill="1" applyBorder="1"/>
    <xf numFmtId="164" fontId="5" fillId="3" borderId="24" xfId="3" applyNumberFormat="1" applyFont="1" applyFill="1" applyBorder="1"/>
    <xf numFmtId="49" fontId="9" fillId="3" borderId="21" xfId="3" applyNumberFormat="1" applyFont="1" applyFill="1" applyBorder="1" applyAlignment="1">
      <alignment horizontal="center"/>
    </xf>
    <xf numFmtId="0" fontId="9" fillId="3" borderId="9" xfId="3" applyFont="1" applyFill="1" applyBorder="1"/>
    <xf numFmtId="10" fontId="5" fillId="3" borderId="0" xfId="4" applyNumberFormat="1" applyFont="1" applyFill="1" applyBorder="1"/>
    <xf numFmtId="166" fontId="5" fillId="3" borderId="0" xfId="5" applyNumberFormat="1" applyFont="1" applyFill="1" applyBorder="1"/>
    <xf numFmtId="164" fontId="5" fillId="3" borderId="11" xfId="3" applyNumberFormat="1" applyFont="1" applyFill="1" applyBorder="1"/>
    <xf numFmtId="49" fontId="9" fillId="3" borderId="25" xfId="3" applyNumberFormat="1" applyFont="1" applyFill="1" applyBorder="1" applyAlignment="1">
      <alignment horizontal="center"/>
    </xf>
    <xf numFmtId="0" fontId="9" fillId="3" borderId="15" xfId="3" applyFont="1" applyFill="1" applyBorder="1"/>
    <xf numFmtId="10" fontId="5" fillId="3" borderId="1" xfId="4" applyNumberFormat="1" applyFont="1" applyFill="1" applyBorder="1"/>
    <xf numFmtId="166" fontId="5" fillId="3" borderId="1" xfId="5" applyNumberFormat="1" applyFont="1" applyFill="1" applyBorder="1"/>
    <xf numFmtId="164" fontId="5" fillId="3" borderId="7" xfId="3" applyNumberFormat="1" applyFont="1" applyFill="1" applyBorder="1"/>
    <xf numFmtId="49" fontId="5" fillId="2" borderId="17" xfId="3" applyNumberFormat="1" applyFont="1" applyFill="1" applyBorder="1" applyAlignment="1">
      <alignment horizontal="center"/>
    </xf>
    <xf numFmtId="166" fontId="5" fillId="2" borderId="13" xfId="5" applyNumberFormat="1" applyFont="1" applyFill="1" applyBorder="1"/>
    <xf numFmtId="164" fontId="5" fillId="2" borderId="6" xfId="5" applyNumberFormat="1" applyFont="1" applyFill="1" applyBorder="1"/>
    <xf numFmtId="0" fontId="5" fillId="0" borderId="21" xfId="3" applyNumberFormat="1" applyFont="1" applyFill="1" applyBorder="1" applyAlignment="1">
      <alignment horizontal="center"/>
    </xf>
    <xf numFmtId="0" fontId="5" fillId="0" borderId="25" xfId="3" applyNumberFormat="1" applyFont="1" applyFill="1" applyBorder="1" applyAlignment="1">
      <alignment horizontal="center"/>
    </xf>
  </cellXfs>
  <cellStyles count="6">
    <cellStyle name="Millares" xfId="1" builtinId="3"/>
    <cellStyle name="Millares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'[1]PUBLICACION '!$C$17:$C$65</c:f>
              <c:strCache>
                <c:ptCount val="6"/>
                <c:pt idx="0">
                  <c:v>SERVICIOS 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PROPIEDAD, PLANTA, EQUIPO E INTANGIBLES.</c:v>
                </c:pt>
                <c:pt idx="4">
                  <c:v>TRANSFERENCIA CORRIENTES</c:v>
                </c:pt>
                <c:pt idx="5">
                  <c:v>ASIGNACIONES GLOBALES</c:v>
                </c:pt>
              </c:strCache>
            </c:strRef>
          </c:cat>
          <c:val>
            <c:numRef>
              <c:f>'[1]PUBLICACION '!$D$17:$D$65</c:f>
            </c:numRef>
          </c:val>
          <c:extLst>
            <c:ext xmlns:c16="http://schemas.microsoft.com/office/drawing/2014/chart" uri="{C3380CC4-5D6E-409C-BE32-E72D297353CC}">
              <c16:uniqueId val="{00000000-2467-4CEB-9ED9-886D46B75754}"/>
            </c:ext>
          </c:extLst>
        </c:ser>
        <c:ser>
          <c:idx val="1"/>
          <c:order val="1"/>
          <c:invertIfNegative val="0"/>
          <c:cat>
            <c:strRef>
              <c:f>'[1]PUBLICACION '!$C$17:$C$65</c:f>
              <c:strCache>
                <c:ptCount val="6"/>
                <c:pt idx="0">
                  <c:v>SERVICIOS 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PROPIEDAD, PLANTA, EQUIPO E INTANGIBLES.</c:v>
                </c:pt>
                <c:pt idx="4">
                  <c:v>TRANSFERENCIA CORRIENTES</c:v>
                </c:pt>
                <c:pt idx="5">
                  <c:v>ASIGNACIONES GLOBALES</c:v>
                </c:pt>
              </c:strCache>
            </c:strRef>
          </c:cat>
          <c:val>
            <c:numRef>
              <c:f>'[1]PUBLICACION '!$E$17:$E$65</c:f>
            </c:numRef>
          </c:val>
          <c:extLst>
            <c:ext xmlns:c16="http://schemas.microsoft.com/office/drawing/2014/chart" uri="{C3380CC4-5D6E-409C-BE32-E72D297353CC}">
              <c16:uniqueId val="{00000001-2467-4CEB-9ED9-886D46B75754}"/>
            </c:ext>
          </c:extLst>
        </c:ser>
        <c:ser>
          <c:idx val="2"/>
          <c:order val="2"/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6166056166056168E-2"/>
                  <c:y val="-1.8120038836807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67-4CEB-9ED9-886D46B75754}"/>
                </c:ext>
              </c:extLst>
            </c:dLbl>
            <c:dLbl>
              <c:idx val="4"/>
              <c:layout>
                <c:manualLayout>
                  <c:x val="-1.4652014652014562E-2"/>
                  <c:y val="-9.06001941840382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67-4CEB-9ED9-886D46B757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'PUBLICACION PRESUPUESTO 2020'!$C$17:$C$65</c:f>
              <c:strCache>
                <c:ptCount val="6"/>
                <c:pt idx="0">
                  <c:v>SERVICIOS 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PROPIEDAD, PLANTA, EQUIPO E INTANGIBLES.</c:v>
                </c:pt>
                <c:pt idx="4">
                  <c:v>TRANSFERENCIA CORRIENTES</c:v>
                </c:pt>
                <c:pt idx="5">
                  <c:v>ASIGNACIONES GLOBALES</c:v>
                </c:pt>
              </c:strCache>
            </c:strRef>
          </c:cat>
          <c:val>
            <c:numRef>
              <c:f>'PUBLICACION PRESUPUESTO 2020'!$F$17:$F$65</c:f>
              <c:numCache>
                <c:formatCode>_("Q"* #,##0_);_("Q"* \(#,##0\);_("Q"* "-"??_);_(@_)</c:formatCode>
                <c:ptCount val="6"/>
                <c:pt idx="0">
                  <c:v>34306379</c:v>
                </c:pt>
                <c:pt idx="1">
                  <c:v>13980500</c:v>
                </c:pt>
                <c:pt idx="2">
                  <c:v>745500</c:v>
                </c:pt>
                <c:pt idx="3">
                  <c:v>1957100</c:v>
                </c:pt>
                <c:pt idx="4">
                  <c:v>932970</c:v>
                </c:pt>
                <c:pt idx="5">
                  <c:v>6000000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67-4CEB-9ED9-886D46B75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423744"/>
        <c:axId val="610453184"/>
      </c:barChart>
      <c:catAx>
        <c:axId val="61142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10453184"/>
        <c:crosses val="autoZero"/>
        <c:auto val="1"/>
        <c:lblAlgn val="ctr"/>
        <c:lblOffset val="100"/>
        <c:noMultiLvlLbl val="0"/>
      </c:catAx>
      <c:valAx>
        <c:axId val="610453184"/>
        <c:scaling>
          <c:orientation val="minMax"/>
        </c:scaling>
        <c:delete val="1"/>
        <c:axPos val="l"/>
        <c:numFmt formatCode="_(&quot;Q&quot;* #,##0_);_(&quot;Q&quot;* \(#,##0\);_(&quot;Q&quot;* &quot;-&quot;??_);_(@_)" sourceLinked="1"/>
        <c:majorTickMark val="out"/>
        <c:minorTickMark val="none"/>
        <c:tickLblPos val="nextTo"/>
        <c:crossAx val="61142374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71</xdr:row>
      <xdr:rowOff>14286</xdr:rowOff>
    </xdr:from>
    <xdr:to>
      <xdr:col>6</xdr:col>
      <xdr:colOff>981075</xdr:colOff>
      <xdr:row>97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/Documents/FELIX%20ANTONIO%20JIMENEZ%20BAUTISTA/Achivos%20Importantes%20FAJ-CNEE/PRESUPUESTO%202020/HERRAMIENTA%20PRESUPUESTO%202020/PROYECTO%20DE%20PRESUPUESTO%202020%20V15-feb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jimenez/Documents/Achivos%20Importantes/PRESUPUESTO%202019/HERRAMIETAS%20PRESUPUESTO%202019/Users/mperez/AppData/Local/Microsoft/Windows/INetCache/Content.Outlook/NSE2KN99/Estimacion%20Tarifas%20EEGSA%20Req%20%20UDAF%20Nov%20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RE INGRESOS OCTUBRE 2018"/>
      <sheetName val="REPORTE INGRESOS SICOIN 2018"/>
      <sheetName val="REPORTE EGRESOS SICOIN 2018"/>
      <sheetName val="BG AL 31-10-2019"/>
      <sheetName val="ingreso mensual 2019"/>
      <sheetName val="ING. SICOIN AL 31-OCTUBRE_2019"/>
      <sheetName val="REPORTE RENGLON AL 30-09-2019"/>
      <sheetName val="REPORTE MENSUALIZADO 2019"/>
      <sheetName val="RENGLONES"/>
      <sheetName val="REPORTE POR RENGLON 31-10-2019"/>
      <sheetName val="REPORTE GASTOS AL 31-12-2019"/>
      <sheetName val="Hoja1"/>
      <sheetName val="Ejec. Ing. A Oct-2019"/>
      <sheetName val="Multas Estimadas nov y dic 18"/>
      <sheetName val="Ing.Proy.nov y dic 19"/>
      <sheetName val="Ejec. Ing. Proy. Nov y Dic-19"/>
      <sheetName val="Eje. Egresos Oct.2018"/>
      <sheetName val="Eje. gastos a sep y oct 2019"/>
      <sheetName val="Eje mensual 2019"/>
      <sheetName val="Transferencias 2019"/>
      <sheetName val="EGRESOS EJE. OCT 2019(RESUMEN)"/>
      <sheetName val="Ejec. Egresos Proy. NovDic-2019"/>
      <sheetName val="EST. REQUISICIONES 2019"/>
      <sheetName val="DISTRIBUCION"/>
      <sheetName val="RES. EGRESOS PROY. 2019resumen"/>
      <sheetName val="Flujo Caja proyec NOV DIC 2019"/>
      <sheetName val="Flujo  Proy.NOV-DIC2019 resumen"/>
      <sheetName val="Balance general 10_18"/>
      <sheetName val="TRANS CNEE-1-2018"/>
      <sheetName val="TRANS CNEE-2-2018"/>
      <sheetName val="TRANS CNEE-3-2018"/>
      <sheetName val="Energia Entrada DIST nodo tarif"/>
      <sheetName val="RECALCULO EEGSA DEO DR"/>
      <sheetName val="RECALCULO FINAL TODAS DIST"/>
      <sheetName val="kWh recibido distribuidoras 202"/>
      <sheetName val="Energia Proy.2020 y Reales 2019"/>
      <sheetName val="ENERGIA VALIDADA TARIFAS 2020"/>
      <sheetName val="Comparación Aportes 2019-2020"/>
      <sheetName val="FORMATO"/>
      <sheetName val="aportes Distribuidoras 2020"/>
      <sheetName val="Resumen  aportes X EE 2020"/>
      <sheetName val="INTEGRACION INGRESOS 2020"/>
      <sheetName val="Inflación octubre 2019"/>
      <sheetName val="FORMATO DE REQ"/>
      <sheetName val="CALIDAD "/>
      <sheetName val="MERCADO"/>
      <sheetName val="TARIFAS"/>
      <sheetName val="PROYECTOS"/>
      <sheetName val="GERENCIA ADMINISTRATIVA"/>
      <sheetName val="CIERRE EGRESOS-GAST EF 2017"/>
      <sheetName val="INGRESOS 2017 PROGRESS"/>
      <sheetName val="CIERRE EGRE-GAST. OCTUBRE 2018"/>
      <sheetName val="INGRESOS PROGRES OCTUBRE 2018"/>
      <sheetName val="Histórico Eje. 2007-2019"/>
      <sheetName val="RESUMEN PROYECTOS GERENCIAS"/>
      <sheetName val="ESTRUCTURA PROGRAMATICA 2019"/>
      <sheetName val="Comprometido 2019-2020"/>
      <sheetName val="Grupo 0"/>
      <sheetName val="Grupo 0 (2)"/>
      <sheetName val="Integración GRUPO 0  Y 4 (2)"/>
      <sheetName val="Grupo 0 (3)"/>
      <sheetName val="Integración GRUPO 0  Y 4 (3)"/>
      <sheetName val="Integración GRUPO 0  Y 4"/>
      <sheetName val="REVISION PP2020"/>
      <sheetName val="Análisis  Egresos x Renglón "/>
      <sheetName val="Grupo 1"/>
      <sheetName val="Grupo 2"/>
      <sheetName val="Grupo 3"/>
      <sheetName val="Grupo 4"/>
      <sheetName val="Grupo 9"/>
      <sheetName val="A EJECUTAR EN 2019"/>
      <sheetName val="REQUERIMIENTOS GERENCIAS"/>
      <sheetName val="REQUERIMIENTOS(RESUMEN)"/>
      <sheetName val="REQ GERENCIAS 2020"/>
      <sheetName val="ANALISIS EQUIPO DE COMPUTO"/>
      <sheetName val="INGRESO A SIGES (FINAL) 2019"/>
      <sheetName val="DISTRIBUCION GASTO 2019"/>
      <sheetName val="PUBLICACION "/>
      <sheetName val="PP COMPARATIVO"/>
      <sheetName val="PRESUPUESTO 2020"/>
      <sheetName val="BASE LEGAL"/>
      <sheetName val="INSUMO"/>
      <sheetName val="MENU"/>
      <sheetName val="MENU PARA IMPRIMIR"/>
      <sheetName val="Base Legal Presupuest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30">
          <cell r="H30">
            <v>38983310.883892864</v>
          </cell>
        </row>
        <row r="52">
          <cell r="H52">
            <v>47687963.260000005</v>
          </cell>
        </row>
        <row r="66">
          <cell r="H66">
            <v>4000000</v>
          </cell>
        </row>
        <row r="88">
          <cell r="G88">
            <v>1993333.3333333333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5">
          <cell r="M15">
            <v>3039592.6621666667</v>
          </cell>
        </row>
        <row r="22">
          <cell r="M22">
            <v>1336084.6866666665</v>
          </cell>
        </row>
        <row r="28">
          <cell r="M28">
            <v>144806.1225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17">
          <cell r="C17" t="str">
            <v>SERVICIOS  PERSONALES</v>
          </cell>
          <cell r="F17">
            <v>34306379</v>
          </cell>
        </row>
        <row r="18">
          <cell r="C18" t="str">
            <v>Retribución al Cargo o Puesto</v>
          </cell>
          <cell r="E18" t="e">
            <v>#REF!</v>
          </cell>
        </row>
        <row r="19">
          <cell r="C19" t="str">
            <v xml:space="preserve">Complemento por Calidad Profesional </v>
          </cell>
          <cell r="E19" t="e">
            <v>#REF!</v>
          </cell>
        </row>
        <row r="20">
          <cell r="C20" t="str">
            <v>Complementos Específicos a Personal Permanente</v>
          </cell>
          <cell r="E20" t="e">
            <v>#REF!</v>
          </cell>
        </row>
        <row r="21">
          <cell r="C21" t="str">
            <v xml:space="preserve">Personal Por Contrato </v>
          </cell>
          <cell r="E21" t="e">
            <v>#REF!</v>
          </cell>
        </row>
        <row r="22">
          <cell r="C22" t="str">
            <v>Complemento por Calidad Profesional al Personal Temporal</v>
          </cell>
          <cell r="E22" t="e">
            <v>#REF!</v>
          </cell>
        </row>
        <row r="23">
          <cell r="C23" t="str">
            <v>Complementos Específicos a Personal Temporal</v>
          </cell>
          <cell r="E23" t="e">
            <v>#REF!</v>
          </cell>
        </row>
        <row r="24">
          <cell r="C24" t="str">
            <v>Otras Remuneraciones a Personal Temporal</v>
          </cell>
          <cell r="E24" t="e">
            <v>#REF!</v>
          </cell>
        </row>
        <row r="25">
          <cell r="C25" t="str">
            <v xml:space="preserve">Aporte Patronal Igss. </v>
          </cell>
          <cell r="E25" t="e">
            <v>#REF!</v>
          </cell>
        </row>
        <row r="26">
          <cell r="C26" t="str">
            <v>Gastos de Representación en el Interior</v>
          </cell>
          <cell r="E26" t="e">
            <v>#REF!</v>
          </cell>
        </row>
        <row r="27">
          <cell r="C27" t="str">
            <v xml:space="preserve">Aguinaldo  </v>
          </cell>
          <cell r="E27" t="e">
            <v>#REF!</v>
          </cell>
        </row>
        <row r="28">
          <cell r="C28" t="str">
            <v xml:space="preserve">Bonificación Anual </v>
          </cell>
          <cell r="E28" t="e">
            <v>#REF!</v>
          </cell>
        </row>
        <row r="29">
          <cell r="C29" t="str">
            <v>Bono Vacacional</v>
          </cell>
          <cell r="E29" t="e">
            <v>#REF!</v>
          </cell>
        </row>
        <row r="30">
          <cell r="C30" t="str">
            <v>SERVICIOS NO PERSONALES</v>
          </cell>
          <cell r="F30">
            <v>13980500</v>
          </cell>
        </row>
        <row r="31">
          <cell r="C31" t="str">
            <v xml:space="preserve">Energía Eléctrica  </v>
          </cell>
          <cell r="E31">
            <v>195000</v>
          </cell>
        </row>
        <row r="32">
          <cell r="C32" t="str">
            <v>Telefonía.</v>
          </cell>
          <cell r="E32">
            <v>200000</v>
          </cell>
        </row>
        <row r="33">
          <cell r="C33" t="str">
            <v>Correos y Telégrafos</v>
          </cell>
          <cell r="E33">
            <v>50000</v>
          </cell>
        </row>
        <row r="34">
          <cell r="C34" t="str">
            <v>Divulgación e Información</v>
          </cell>
          <cell r="E34">
            <v>1500000</v>
          </cell>
        </row>
        <row r="35">
          <cell r="C35" t="str">
            <v>Impresión, Encuadernación y Reproducción</v>
          </cell>
          <cell r="E35">
            <v>185000</v>
          </cell>
        </row>
        <row r="36">
          <cell r="C36" t="str">
            <v xml:space="preserve">Viáticos en el Exterior </v>
          </cell>
          <cell r="E36">
            <v>65000</v>
          </cell>
        </row>
        <row r="37">
          <cell r="C37" t="str">
            <v xml:space="preserve">Viáticos de Representación en el Exterior </v>
          </cell>
          <cell r="E37">
            <v>75000</v>
          </cell>
        </row>
        <row r="38">
          <cell r="C38" t="str">
            <v xml:space="preserve">Viáticos en el Interior </v>
          </cell>
          <cell r="E38">
            <v>450000</v>
          </cell>
        </row>
        <row r="39">
          <cell r="C39" t="str">
            <v xml:space="preserve">Compensación por Kilómetro Recorrido </v>
          </cell>
          <cell r="E39">
            <v>10000</v>
          </cell>
        </row>
        <row r="40">
          <cell r="C40" t="str">
            <v xml:space="preserve">Transporte de Personas </v>
          </cell>
          <cell r="E40">
            <v>163500</v>
          </cell>
        </row>
        <row r="41">
          <cell r="C41" t="str">
            <v>Arrendamiento de Edificios y Locales</v>
          </cell>
          <cell r="E41">
            <v>1200000</v>
          </cell>
        </row>
        <row r="42">
          <cell r="C42" t="str">
            <v xml:space="preserve">Arrendamiento de Maquinaria y Equipo de Oficina </v>
          </cell>
          <cell r="E42">
            <v>100000</v>
          </cell>
        </row>
        <row r="43">
          <cell r="C43" t="str">
            <v xml:space="preserve">Arrendamiento de Medios de Transporte </v>
          </cell>
          <cell r="E43">
            <v>513000</v>
          </cell>
        </row>
        <row r="44">
          <cell r="C44" t="str">
            <v>Mantenimiento y reparación de equipo de computo</v>
          </cell>
          <cell r="E44">
            <v>10000</v>
          </cell>
        </row>
        <row r="45">
          <cell r="C45" t="str">
            <v>Mantenimiento y reparaciòn de edificios</v>
          </cell>
          <cell r="E45">
            <v>650000</v>
          </cell>
        </row>
        <row r="46">
          <cell r="C46" t="str">
            <v xml:space="preserve">Servicios Jurídicos </v>
          </cell>
          <cell r="E46">
            <v>575000</v>
          </cell>
        </row>
        <row r="47">
          <cell r="C47" t="str">
            <v xml:space="preserve">Servicios Económicos, Contables y de Auditoría. </v>
          </cell>
          <cell r="E47">
            <v>125000</v>
          </cell>
        </row>
        <row r="48">
          <cell r="C48" t="str">
            <v xml:space="preserve">Servicios de Capacitación </v>
          </cell>
          <cell r="E48">
            <v>350000</v>
          </cell>
        </row>
        <row r="49">
          <cell r="C49" t="str">
            <v>Por actuaciones artisticas y deportivas</v>
          </cell>
          <cell r="E49">
            <v>25000</v>
          </cell>
        </row>
        <row r="50">
          <cell r="C50" t="str">
            <v xml:space="preserve">Otros Estudios y/o Servicios </v>
          </cell>
          <cell r="E50">
            <v>2505700</v>
          </cell>
        </row>
        <row r="51">
          <cell r="C51" t="str">
            <v>Primas y Gastos de Seguros y Fianzas</v>
          </cell>
          <cell r="E51">
            <v>980000</v>
          </cell>
        </row>
        <row r="52">
          <cell r="C52" t="str">
            <v xml:space="preserve">Impuestos, derechos y Tasas.  </v>
          </cell>
          <cell r="E52">
            <v>232000</v>
          </cell>
        </row>
        <row r="53">
          <cell r="C53" t="str">
            <v xml:space="preserve">Servicios de Atención y Protocolo </v>
          </cell>
          <cell r="E53">
            <v>150000</v>
          </cell>
        </row>
        <row r="54">
          <cell r="C54" t="str">
            <v>Otros Servicios No Personales</v>
          </cell>
          <cell r="E54">
            <v>364800</v>
          </cell>
        </row>
        <row r="55">
          <cell r="C55" t="str">
            <v>MATERIALES Y SUMINISTROS</v>
          </cell>
          <cell r="F55">
            <v>745500</v>
          </cell>
        </row>
        <row r="56">
          <cell r="C56" t="str">
            <v xml:space="preserve">Combustibles y Lubricantes </v>
          </cell>
          <cell r="E56" t="e">
            <v>#REF!</v>
          </cell>
        </row>
        <row r="57">
          <cell r="C57" t="str">
            <v xml:space="preserve">Utiles de Oficina </v>
          </cell>
          <cell r="E57" t="e">
            <v>#REF!</v>
          </cell>
        </row>
        <row r="58">
          <cell r="C58" t="str">
            <v>Otros Materiales y suministros</v>
          </cell>
          <cell r="E58" t="e">
            <v>#REF!</v>
          </cell>
        </row>
        <row r="59">
          <cell r="C59" t="str">
            <v>PROPIEDAD, PLANTA, EQUIPO E INTANGIBLES.</v>
          </cell>
          <cell r="F59">
            <v>1957100</v>
          </cell>
        </row>
        <row r="60">
          <cell r="C60" t="str">
            <v>Equipo de Oficina</v>
          </cell>
          <cell r="E60" t="e">
            <v>#REF!</v>
          </cell>
        </row>
        <row r="61">
          <cell r="C61" t="str">
            <v>Equipo de Cómputo</v>
          </cell>
          <cell r="E61" t="e">
            <v>#REF!</v>
          </cell>
        </row>
        <row r="62">
          <cell r="C62" t="str">
            <v>Otras Máquinas y Equipos.</v>
          </cell>
          <cell r="E62" t="e">
            <v>#REF!</v>
          </cell>
        </row>
        <row r="63">
          <cell r="C63" t="str">
            <v>Activos Intangibles</v>
          </cell>
          <cell r="E63" t="e">
            <v>#REF!</v>
          </cell>
        </row>
        <row r="64">
          <cell r="C64" t="str">
            <v>TRANSFERENCIA CORRIENTES</v>
          </cell>
          <cell r="F64">
            <v>932970</v>
          </cell>
        </row>
        <row r="65">
          <cell r="C65" t="str">
            <v>ASIGNACIONES GLOBALES</v>
          </cell>
          <cell r="F65">
            <v>6000000</v>
          </cell>
        </row>
      </sheetData>
      <sheetData sheetId="78"/>
      <sheetData sheetId="79">
        <row r="5">
          <cell r="E5">
            <v>43073311</v>
          </cell>
        </row>
        <row r="9">
          <cell r="E9">
            <v>1993333</v>
          </cell>
        </row>
        <row r="11">
          <cell r="E11">
            <v>12855805</v>
          </cell>
        </row>
        <row r="17">
          <cell r="E17">
            <v>34306379</v>
          </cell>
        </row>
        <row r="30">
          <cell r="E30">
            <v>13980500</v>
          </cell>
        </row>
        <row r="31">
          <cell r="E31">
            <v>195000</v>
          </cell>
        </row>
        <row r="32">
          <cell r="E32">
            <v>200000</v>
          </cell>
        </row>
        <row r="33">
          <cell r="E33">
            <v>50000</v>
          </cell>
        </row>
        <row r="35">
          <cell r="E35">
            <v>1500000</v>
          </cell>
        </row>
        <row r="36">
          <cell r="E36">
            <v>185000</v>
          </cell>
        </row>
        <row r="37">
          <cell r="E37">
            <v>65000</v>
          </cell>
        </row>
        <row r="38">
          <cell r="E38">
            <v>75000</v>
          </cell>
        </row>
        <row r="39">
          <cell r="E39">
            <v>450000</v>
          </cell>
        </row>
        <row r="40">
          <cell r="E40">
            <v>10000</v>
          </cell>
        </row>
        <row r="42">
          <cell r="E42">
            <v>163500</v>
          </cell>
        </row>
        <row r="44">
          <cell r="E44">
            <v>1200000</v>
          </cell>
        </row>
        <row r="45">
          <cell r="E45">
            <v>100000</v>
          </cell>
        </row>
        <row r="46">
          <cell r="E46">
            <v>513000</v>
          </cell>
        </row>
        <row r="51">
          <cell r="E51">
            <v>10000</v>
          </cell>
        </row>
        <row r="53">
          <cell r="E53">
            <v>650000</v>
          </cell>
        </row>
        <row r="55">
          <cell r="E55">
            <v>575000</v>
          </cell>
        </row>
        <row r="56">
          <cell r="E56">
            <v>125000</v>
          </cell>
        </row>
        <row r="57">
          <cell r="E57">
            <v>350000</v>
          </cell>
        </row>
        <row r="59">
          <cell r="E59">
            <v>25000</v>
          </cell>
        </row>
        <row r="60">
          <cell r="E60">
            <v>2505700</v>
          </cell>
        </row>
        <row r="61">
          <cell r="E61">
            <v>980000</v>
          </cell>
        </row>
        <row r="62">
          <cell r="E62">
            <v>232000</v>
          </cell>
        </row>
        <row r="64">
          <cell r="E64">
            <v>150000</v>
          </cell>
        </row>
        <row r="66">
          <cell r="E66">
            <v>364800</v>
          </cell>
        </row>
        <row r="67">
          <cell r="E67">
            <v>745500</v>
          </cell>
        </row>
        <row r="101">
          <cell r="E101">
            <v>1957100</v>
          </cell>
        </row>
        <row r="109">
          <cell r="E109">
            <v>932970</v>
          </cell>
        </row>
        <row r="116">
          <cell r="E116">
            <v>6000000</v>
          </cell>
        </row>
      </sheetData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 (2)"/>
      <sheetName val="Cuadros para Presentacion"/>
      <sheetName val="Tarifas Nov-16 a Ene-18"/>
      <sheetName val="Calculos EG-TNS"/>
      <sheetName val="CALCULOS EG-TS"/>
      <sheetName val="CALCULO AT'S ESPERADOS"/>
      <sheetName val="PROY TB EG-DC-DR OCT-14"/>
      <sheetName val="APT. EXT. 2015 Tar Est ó -10%"/>
      <sheetName val="TNS y TS EEGSA"/>
      <sheetName val="TNS DC Y DR"/>
      <sheetName val="TS DC Y DR"/>
      <sheetName val="Resumen"/>
      <sheetName val="Proyecciones"/>
      <sheetName val="Ajustes INDE"/>
      <sheetName val="ANALISIS MEDIOS DE COMUNICACIÓN"/>
      <sheetName val="MAY JUL 2011 APLICACION TS"/>
      <sheetName val="Hoja1"/>
      <sheetName val="Hoja2"/>
    </sheetNames>
    <sheetDataSet>
      <sheetData sheetId="0"/>
      <sheetData sheetId="1"/>
      <sheetData sheetId="2"/>
      <sheetData sheetId="3">
        <row r="3">
          <cell r="AT3">
            <v>1.0249999999999999</v>
          </cell>
        </row>
      </sheetData>
      <sheetData sheetId="4">
        <row r="4">
          <cell r="B4" t="str">
            <v>May - Jul 08</v>
          </cell>
        </row>
      </sheetData>
      <sheetData sheetId="5"/>
      <sheetData sheetId="6">
        <row r="1">
          <cell r="C1">
            <v>0.02</v>
          </cell>
        </row>
      </sheetData>
      <sheetData sheetId="7"/>
      <sheetData sheetId="8">
        <row r="20">
          <cell r="AP20">
            <v>1.7016546983032932</v>
          </cell>
        </row>
      </sheetData>
      <sheetData sheetId="9">
        <row r="22">
          <cell r="P22">
            <v>1.826972980007131</v>
          </cell>
        </row>
      </sheetData>
      <sheetData sheetId="10">
        <row r="23">
          <cell r="P23">
            <v>-3.571090610775584E-2</v>
          </cell>
        </row>
      </sheetData>
      <sheetData sheetId="11"/>
      <sheetData sheetId="12">
        <row r="5">
          <cell r="AN5">
            <v>0.29701561957249084</v>
          </cell>
        </row>
      </sheetData>
      <sheetData sheetId="13"/>
      <sheetData sheetId="14"/>
      <sheetData sheetId="15">
        <row r="8">
          <cell r="D8">
            <v>1.7707109999999999</v>
          </cell>
          <cell r="E8">
            <v>2.0986120000000001</v>
          </cell>
          <cell r="F8">
            <v>8.7393359999999998</v>
          </cell>
        </row>
        <row r="11">
          <cell r="D11">
            <v>0.5</v>
          </cell>
        </row>
        <row r="12">
          <cell r="D12">
            <v>0.75</v>
          </cell>
        </row>
        <row r="13">
          <cell r="D13">
            <v>1.45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showGridLines="0" tabSelected="1" workbookViewId="0">
      <selection activeCell="E3" sqref="E3"/>
    </sheetView>
  </sheetViews>
  <sheetFormatPr baseColWidth="10" defaultRowHeight="14.25" x14ac:dyDescent="0.2"/>
  <cols>
    <col min="1" max="1" width="7.625" customWidth="1"/>
    <col min="2" max="2" width="39.875" bestFit="1" customWidth="1"/>
    <col min="3" max="3" width="14.75" bestFit="1" customWidth="1"/>
    <col min="4" max="4" width="13.75" bestFit="1" customWidth="1"/>
  </cols>
  <sheetData>
    <row r="1" spans="1:4" ht="18" x14ac:dyDescent="0.25">
      <c r="A1" s="1" t="s">
        <v>0</v>
      </c>
      <c r="B1" s="1"/>
      <c r="C1" s="1"/>
      <c r="D1" s="1"/>
    </row>
    <row r="2" spans="1:4" ht="16.5" thickBot="1" x14ac:dyDescent="0.3">
      <c r="A2" s="2"/>
      <c r="B2" s="2"/>
      <c r="C2" s="2"/>
      <c r="D2" s="2"/>
    </row>
    <row r="3" spans="1:4" ht="16.5" thickBot="1" x14ac:dyDescent="0.3">
      <c r="A3" s="3" t="s">
        <v>1</v>
      </c>
      <c r="B3" s="3"/>
      <c r="C3" s="4"/>
      <c r="D3" s="5">
        <v>2020</v>
      </c>
    </row>
    <row r="4" spans="1:4" ht="26.25" thickBot="1" x14ac:dyDescent="0.25">
      <c r="A4" s="6" t="s">
        <v>2</v>
      </c>
      <c r="B4" s="7" t="s">
        <v>3</v>
      </c>
      <c r="C4" s="8"/>
      <c r="D4" s="9" t="s">
        <v>4</v>
      </c>
    </row>
    <row r="5" spans="1:4" ht="15.75" x14ac:dyDescent="0.25">
      <c r="A5" s="10" t="s">
        <v>5</v>
      </c>
      <c r="B5" s="11" t="s">
        <v>6</v>
      </c>
      <c r="C5" s="12"/>
      <c r="D5" s="13">
        <v>43073311</v>
      </c>
    </row>
    <row r="6" spans="1:4" x14ac:dyDescent="0.2">
      <c r="A6" s="14" t="s">
        <v>7</v>
      </c>
      <c r="B6" s="15" t="s">
        <v>8</v>
      </c>
      <c r="C6" s="16">
        <v>38983311</v>
      </c>
      <c r="D6" s="17"/>
    </row>
    <row r="7" spans="1:4" x14ac:dyDescent="0.2">
      <c r="A7" s="14" t="s">
        <v>9</v>
      </c>
      <c r="B7" s="15" t="s">
        <v>10</v>
      </c>
      <c r="C7" s="16">
        <v>4000000</v>
      </c>
      <c r="D7" s="18"/>
    </row>
    <row r="8" spans="1:4" x14ac:dyDescent="0.2">
      <c r="A8" s="14" t="s">
        <v>11</v>
      </c>
      <c r="B8" s="15" t="s">
        <v>12</v>
      </c>
      <c r="C8" s="16">
        <v>90000</v>
      </c>
      <c r="D8" s="18"/>
    </row>
    <row r="9" spans="1:4" x14ac:dyDescent="0.2">
      <c r="A9" s="19" t="s">
        <v>13</v>
      </c>
      <c r="B9" s="20" t="s">
        <v>14</v>
      </c>
      <c r="C9" s="21"/>
      <c r="D9" s="22">
        <v>1993333</v>
      </c>
    </row>
    <row r="10" spans="1:4" x14ac:dyDescent="0.2">
      <c r="A10" s="14" t="s">
        <v>15</v>
      </c>
      <c r="B10" s="15" t="s">
        <v>16</v>
      </c>
      <c r="C10" s="23">
        <v>1993333</v>
      </c>
      <c r="D10" s="18"/>
    </row>
    <row r="11" spans="1:4" x14ac:dyDescent="0.2">
      <c r="A11" s="24" t="s">
        <v>17</v>
      </c>
      <c r="B11" s="25" t="s">
        <v>18</v>
      </c>
      <c r="C11" s="26"/>
      <c r="D11" s="27">
        <v>12855805</v>
      </c>
    </row>
    <row r="12" spans="1:4" ht="15" thickBot="1" x14ac:dyDescent="0.25">
      <c r="A12" s="14" t="s">
        <v>19</v>
      </c>
      <c r="B12" s="15" t="s">
        <v>20</v>
      </c>
      <c r="C12" s="28">
        <v>12855805</v>
      </c>
      <c r="D12" s="17"/>
    </row>
    <row r="13" spans="1:4" ht="15" thickBot="1" x14ac:dyDescent="0.25">
      <c r="A13" s="7"/>
      <c r="B13" s="29" t="s">
        <v>21</v>
      </c>
      <c r="C13" s="30">
        <v>57922449</v>
      </c>
      <c r="D13" s="31">
        <v>57922449</v>
      </c>
    </row>
    <row r="14" spans="1:4" ht="16.5" thickBot="1" x14ac:dyDescent="0.3">
      <c r="B14" s="32"/>
      <c r="C14" s="32"/>
      <c r="D14" s="33"/>
    </row>
    <row r="15" spans="1:4" ht="16.5" thickBot="1" x14ac:dyDescent="0.3">
      <c r="A15" s="3" t="s">
        <v>22</v>
      </c>
      <c r="B15" s="3"/>
      <c r="C15" s="3"/>
      <c r="D15" s="34">
        <v>2020</v>
      </c>
    </row>
    <row r="16" spans="1:4" ht="26.25" thickBot="1" x14ac:dyDescent="0.25">
      <c r="A16" s="35" t="s">
        <v>23</v>
      </c>
      <c r="B16" s="36" t="s">
        <v>3</v>
      </c>
      <c r="C16" s="37"/>
      <c r="D16" s="38" t="s">
        <v>24</v>
      </c>
    </row>
    <row r="17" spans="1:4" ht="16.5" thickBot="1" x14ac:dyDescent="0.35">
      <c r="A17" s="39">
        <v>0</v>
      </c>
      <c r="B17" s="40" t="s">
        <v>25</v>
      </c>
      <c r="C17" s="41"/>
      <c r="D17" s="42">
        <v>34306379</v>
      </c>
    </row>
    <row r="18" spans="1:4" x14ac:dyDescent="0.2">
      <c r="A18" s="43" t="s">
        <v>26</v>
      </c>
      <c r="B18" s="15" t="s">
        <v>27</v>
      </c>
      <c r="C18" s="44"/>
      <c r="D18" s="45">
        <v>6892166</v>
      </c>
    </row>
    <row r="19" spans="1:4" x14ac:dyDescent="0.2">
      <c r="A19" s="43" t="s">
        <v>28</v>
      </c>
      <c r="B19" s="15" t="s">
        <v>29</v>
      </c>
      <c r="C19" s="44"/>
      <c r="D19" s="46">
        <v>54000</v>
      </c>
    </row>
    <row r="20" spans="1:4" x14ac:dyDescent="0.2">
      <c r="A20" s="43" t="s">
        <v>30</v>
      </c>
      <c r="B20" s="15" t="s">
        <v>31</v>
      </c>
      <c r="C20" s="44"/>
      <c r="D20" s="46">
        <v>738000</v>
      </c>
    </row>
    <row r="21" spans="1:4" x14ac:dyDescent="0.2">
      <c r="A21" s="43" t="s">
        <v>32</v>
      </c>
      <c r="B21" s="15" t="s">
        <v>33</v>
      </c>
      <c r="C21" s="44"/>
      <c r="D21" s="46">
        <v>17157357</v>
      </c>
    </row>
    <row r="22" spans="1:4" x14ac:dyDescent="0.2">
      <c r="A22" s="43" t="s">
        <v>34</v>
      </c>
      <c r="B22" s="15" t="s">
        <v>35</v>
      </c>
      <c r="C22" s="44"/>
      <c r="D22" s="46">
        <v>274500</v>
      </c>
    </row>
    <row r="23" spans="1:4" x14ac:dyDescent="0.2">
      <c r="A23" s="43" t="s">
        <v>36</v>
      </c>
      <c r="B23" s="15" t="s">
        <v>37</v>
      </c>
      <c r="C23" s="44"/>
      <c r="D23" s="46">
        <v>345000</v>
      </c>
    </row>
    <row r="24" spans="1:4" x14ac:dyDescent="0.2">
      <c r="A24" s="43" t="s">
        <v>40</v>
      </c>
      <c r="B24" s="15" t="s">
        <v>41</v>
      </c>
      <c r="C24" s="44"/>
      <c r="D24" s="46">
        <v>2814975</v>
      </c>
    </row>
    <row r="25" spans="1:4" x14ac:dyDescent="0.2">
      <c r="A25" s="43" t="s">
        <v>42</v>
      </c>
      <c r="B25" s="15" t="s">
        <v>43</v>
      </c>
      <c r="C25" s="44"/>
      <c r="D25" s="46">
        <v>18000</v>
      </c>
    </row>
    <row r="26" spans="1:4" x14ac:dyDescent="0.2">
      <c r="A26" s="43" t="s">
        <v>44</v>
      </c>
      <c r="B26" s="15" t="s">
        <v>45</v>
      </c>
      <c r="C26" s="44"/>
      <c r="D26" s="46">
        <v>2004127</v>
      </c>
    </row>
    <row r="27" spans="1:4" x14ac:dyDescent="0.2">
      <c r="A27" s="43" t="s">
        <v>46</v>
      </c>
      <c r="B27" s="15" t="s">
        <v>47</v>
      </c>
      <c r="C27" s="44"/>
      <c r="D27" s="46">
        <v>2004127</v>
      </c>
    </row>
    <row r="28" spans="1:4" ht="15" thickBot="1" x14ac:dyDescent="0.25">
      <c r="A28" s="43" t="s">
        <v>48</v>
      </c>
      <c r="B28" s="15" t="s">
        <v>49</v>
      </c>
      <c r="C28" s="44"/>
      <c r="D28" s="46">
        <v>2004127</v>
      </c>
    </row>
    <row r="29" spans="1:4" ht="16.5" thickBot="1" x14ac:dyDescent="0.35">
      <c r="A29" s="47" t="s">
        <v>50</v>
      </c>
      <c r="B29" s="41" t="s">
        <v>51</v>
      </c>
      <c r="C29" s="48"/>
      <c r="D29" s="49">
        <v>13980500</v>
      </c>
    </row>
    <row r="30" spans="1:4" x14ac:dyDescent="0.2">
      <c r="A30" s="43" t="s">
        <v>52</v>
      </c>
      <c r="B30" s="15" t="s">
        <v>53</v>
      </c>
      <c r="C30" s="44"/>
      <c r="D30" s="46">
        <v>195000</v>
      </c>
    </row>
    <row r="31" spans="1:4" x14ac:dyDescent="0.2">
      <c r="A31" s="43" t="s">
        <v>54</v>
      </c>
      <c r="B31" s="15" t="s">
        <v>55</v>
      </c>
      <c r="C31" s="44"/>
      <c r="D31" s="46">
        <v>200000</v>
      </c>
    </row>
    <row r="32" spans="1:4" x14ac:dyDescent="0.2">
      <c r="A32" s="43" t="s">
        <v>56</v>
      </c>
      <c r="B32" s="15" t="s">
        <v>57</v>
      </c>
      <c r="C32" s="44"/>
      <c r="D32" s="46">
        <v>50000</v>
      </c>
    </row>
    <row r="33" spans="1:4" x14ac:dyDescent="0.2">
      <c r="A33" s="43" t="s">
        <v>58</v>
      </c>
      <c r="B33" s="15" t="s">
        <v>59</v>
      </c>
      <c r="C33" s="44"/>
      <c r="D33" s="46">
        <v>2000</v>
      </c>
    </row>
    <row r="34" spans="1:4" x14ac:dyDescent="0.2">
      <c r="A34" s="43" t="s">
        <v>60</v>
      </c>
      <c r="B34" s="15" t="s">
        <v>61</v>
      </c>
      <c r="C34" s="44"/>
      <c r="D34" s="46">
        <v>1500000</v>
      </c>
    </row>
    <row r="35" spans="1:4" x14ac:dyDescent="0.2">
      <c r="A35" s="43" t="s">
        <v>62</v>
      </c>
      <c r="B35" s="15" t="s">
        <v>63</v>
      </c>
      <c r="C35" s="44"/>
      <c r="D35" s="46">
        <v>185000</v>
      </c>
    </row>
    <row r="36" spans="1:4" x14ac:dyDescent="0.2">
      <c r="A36" s="43" t="s">
        <v>64</v>
      </c>
      <c r="B36" s="15" t="s">
        <v>65</v>
      </c>
      <c r="C36" s="44"/>
      <c r="D36" s="46">
        <v>65000</v>
      </c>
    </row>
    <row r="37" spans="1:4" x14ac:dyDescent="0.2">
      <c r="A37" s="43" t="s">
        <v>66</v>
      </c>
      <c r="B37" s="15" t="s">
        <v>67</v>
      </c>
      <c r="C37" s="44"/>
      <c r="D37" s="46">
        <v>75000</v>
      </c>
    </row>
    <row r="38" spans="1:4" x14ac:dyDescent="0.2">
      <c r="A38" s="43" t="s">
        <v>68</v>
      </c>
      <c r="B38" s="15" t="s">
        <v>69</v>
      </c>
      <c r="C38" s="44"/>
      <c r="D38" s="46">
        <v>450000</v>
      </c>
    </row>
    <row r="39" spans="1:4" x14ac:dyDescent="0.2">
      <c r="A39" s="43" t="s">
        <v>70</v>
      </c>
      <c r="B39" s="15" t="s">
        <v>71</v>
      </c>
      <c r="C39" s="44"/>
      <c r="D39" s="46">
        <v>10000</v>
      </c>
    </row>
    <row r="40" spans="1:4" x14ac:dyDescent="0.2">
      <c r="A40" s="43" t="s">
        <v>72</v>
      </c>
      <c r="B40" s="15" t="s">
        <v>73</v>
      </c>
      <c r="C40" s="44"/>
      <c r="D40" s="46">
        <v>163500</v>
      </c>
    </row>
    <row r="41" spans="1:4" x14ac:dyDescent="0.2">
      <c r="A41" s="43" t="s">
        <v>74</v>
      </c>
      <c r="B41" s="15" t="s">
        <v>75</v>
      </c>
      <c r="C41" s="44"/>
      <c r="D41" s="46">
        <v>10000</v>
      </c>
    </row>
    <row r="42" spans="1:4" x14ac:dyDescent="0.2">
      <c r="A42" s="43" t="s">
        <v>76</v>
      </c>
      <c r="B42" s="15" t="s">
        <v>77</v>
      </c>
      <c r="C42" s="44"/>
      <c r="D42" s="46">
        <v>1200000</v>
      </c>
    </row>
    <row r="43" spans="1:4" x14ac:dyDescent="0.2">
      <c r="A43" s="43" t="s">
        <v>78</v>
      </c>
      <c r="B43" s="15" t="s">
        <v>79</v>
      </c>
      <c r="C43" s="44"/>
      <c r="D43" s="46">
        <v>100000</v>
      </c>
    </row>
    <row r="44" spans="1:4" x14ac:dyDescent="0.2">
      <c r="A44" s="43" t="s">
        <v>80</v>
      </c>
      <c r="B44" s="15" t="s">
        <v>81</v>
      </c>
      <c r="C44" s="44"/>
      <c r="D44" s="46">
        <v>513000</v>
      </c>
    </row>
    <row r="45" spans="1:4" x14ac:dyDescent="0.2">
      <c r="A45" s="43" t="s">
        <v>82</v>
      </c>
      <c r="B45" s="15" t="s">
        <v>83</v>
      </c>
      <c r="C45" s="44"/>
      <c r="D45" s="46">
        <v>2978000</v>
      </c>
    </row>
    <row r="46" spans="1:4" x14ac:dyDescent="0.2">
      <c r="A46" s="43" t="s">
        <v>84</v>
      </c>
      <c r="B46" s="15" t="s">
        <v>85</v>
      </c>
      <c r="C46" s="44"/>
      <c r="D46" s="46">
        <v>11500</v>
      </c>
    </row>
    <row r="47" spans="1:4" x14ac:dyDescent="0.2">
      <c r="A47" s="43" t="s">
        <v>86</v>
      </c>
      <c r="B47" s="15" t="s">
        <v>87</v>
      </c>
      <c r="C47" s="44"/>
      <c r="D47" s="46">
        <v>42000</v>
      </c>
    </row>
    <row r="48" spans="1:4" x14ac:dyDescent="0.2">
      <c r="A48" s="43" t="s">
        <v>88</v>
      </c>
      <c r="B48" s="15" t="s">
        <v>89</v>
      </c>
      <c r="C48" s="44"/>
      <c r="D48" s="46">
        <v>5000</v>
      </c>
    </row>
    <row r="49" spans="1:4" x14ac:dyDescent="0.2">
      <c r="A49" s="43" t="s">
        <v>90</v>
      </c>
      <c r="B49" s="15" t="s">
        <v>91</v>
      </c>
      <c r="C49" s="44"/>
      <c r="D49" s="46">
        <v>10000</v>
      </c>
    </row>
    <row r="50" spans="1:4" x14ac:dyDescent="0.2">
      <c r="A50" s="43" t="s">
        <v>92</v>
      </c>
      <c r="B50" s="15" t="s">
        <v>93</v>
      </c>
      <c r="C50" s="44"/>
      <c r="D50" s="46">
        <v>25000</v>
      </c>
    </row>
    <row r="51" spans="1:4" x14ac:dyDescent="0.2">
      <c r="A51" s="43" t="s">
        <v>94</v>
      </c>
      <c r="B51" s="15" t="s">
        <v>95</v>
      </c>
      <c r="C51" s="44"/>
      <c r="D51" s="46">
        <v>650000</v>
      </c>
    </row>
    <row r="52" spans="1:4" x14ac:dyDescent="0.2">
      <c r="A52" s="43" t="s">
        <v>96</v>
      </c>
      <c r="B52" s="15" t="s">
        <v>97</v>
      </c>
      <c r="C52" s="44"/>
      <c r="D52" s="46">
        <v>15000</v>
      </c>
    </row>
    <row r="53" spans="1:4" x14ac:dyDescent="0.2">
      <c r="A53" s="43" t="s">
        <v>98</v>
      </c>
      <c r="B53" s="15" t="s">
        <v>99</v>
      </c>
      <c r="C53" s="44" t="s">
        <v>100</v>
      </c>
      <c r="D53" s="46">
        <v>575000</v>
      </c>
    </row>
    <row r="54" spans="1:4" x14ac:dyDescent="0.2">
      <c r="A54" s="43" t="s">
        <v>101</v>
      </c>
      <c r="B54" s="15" t="s">
        <v>102</v>
      </c>
      <c r="C54" s="44" t="s">
        <v>100</v>
      </c>
      <c r="D54" s="46">
        <v>125000</v>
      </c>
    </row>
    <row r="55" spans="1:4" x14ac:dyDescent="0.2">
      <c r="A55" s="43" t="s">
        <v>103</v>
      </c>
      <c r="B55" s="15" t="s">
        <v>104</v>
      </c>
      <c r="C55" s="44" t="s">
        <v>100</v>
      </c>
      <c r="D55" s="46">
        <v>350000</v>
      </c>
    </row>
    <row r="56" spans="1:4" x14ac:dyDescent="0.2">
      <c r="A56" s="43" t="s">
        <v>105</v>
      </c>
      <c r="B56" s="15" t="s">
        <v>106</v>
      </c>
      <c r="C56" s="44"/>
      <c r="D56" s="46">
        <v>200000</v>
      </c>
    </row>
    <row r="57" spans="1:4" x14ac:dyDescent="0.2">
      <c r="A57" s="43" t="s">
        <v>107</v>
      </c>
      <c r="B57" s="15" t="s">
        <v>108</v>
      </c>
      <c r="C57" s="44"/>
      <c r="D57" s="46">
        <v>25000</v>
      </c>
    </row>
    <row r="58" spans="1:4" x14ac:dyDescent="0.2">
      <c r="A58" s="43" t="s">
        <v>109</v>
      </c>
      <c r="B58" s="15" t="s">
        <v>110</v>
      </c>
      <c r="C58" s="44"/>
      <c r="D58" s="46">
        <v>2505700</v>
      </c>
    </row>
    <row r="59" spans="1:4" x14ac:dyDescent="0.2">
      <c r="A59" s="43" t="s">
        <v>111</v>
      </c>
      <c r="B59" s="15" t="s">
        <v>112</v>
      </c>
      <c r="C59" s="44"/>
      <c r="D59" s="46">
        <v>980000</v>
      </c>
    </row>
    <row r="60" spans="1:4" x14ac:dyDescent="0.2">
      <c r="A60" s="43" t="s">
        <v>113</v>
      </c>
      <c r="B60" s="15" t="s">
        <v>114</v>
      </c>
      <c r="C60" s="44"/>
      <c r="D60" s="46">
        <v>232000</v>
      </c>
    </row>
    <row r="61" spans="1:4" x14ac:dyDescent="0.2">
      <c r="A61" s="43" t="s">
        <v>115</v>
      </c>
      <c r="B61" s="15" t="s">
        <v>116</v>
      </c>
      <c r="C61" s="44"/>
      <c r="D61" s="46">
        <v>5000</v>
      </c>
    </row>
    <row r="62" spans="1:4" x14ac:dyDescent="0.2">
      <c r="A62" s="43" t="s">
        <v>117</v>
      </c>
      <c r="B62" s="15" t="s">
        <v>118</v>
      </c>
      <c r="C62" s="44"/>
      <c r="D62" s="46">
        <v>150000</v>
      </c>
    </row>
    <row r="63" spans="1:4" x14ac:dyDescent="0.2">
      <c r="A63" s="43" t="s">
        <v>119</v>
      </c>
      <c r="B63" s="15" t="s">
        <v>120</v>
      </c>
      <c r="C63" s="44"/>
      <c r="D63" s="46">
        <v>13000</v>
      </c>
    </row>
    <row r="64" spans="1:4" ht="15" thickBot="1" x14ac:dyDescent="0.25">
      <c r="A64" s="43" t="s">
        <v>121</v>
      </c>
      <c r="B64" s="15" t="s">
        <v>122</v>
      </c>
      <c r="C64" s="44"/>
      <c r="D64" s="46">
        <v>364800</v>
      </c>
    </row>
    <row r="65" spans="1:4" ht="16.5" thickBot="1" x14ac:dyDescent="0.35">
      <c r="A65" s="47" t="s">
        <v>123</v>
      </c>
      <c r="B65" s="41" t="s">
        <v>124</v>
      </c>
      <c r="C65" s="48"/>
      <c r="D65" s="49">
        <v>745500</v>
      </c>
    </row>
    <row r="66" spans="1:4" x14ac:dyDescent="0.2">
      <c r="A66" s="43" t="s">
        <v>125</v>
      </c>
      <c r="B66" s="15" t="s">
        <v>126</v>
      </c>
      <c r="C66" s="44"/>
      <c r="D66" s="46">
        <v>129000</v>
      </c>
    </row>
    <row r="67" spans="1:4" x14ac:dyDescent="0.2">
      <c r="A67" s="43" t="s">
        <v>127</v>
      </c>
      <c r="B67" s="15" t="s">
        <v>128</v>
      </c>
      <c r="C67" s="44"/>
      <c r="D67" s="46">
        <v>5000</v>
      </c>
    </row>
    <row r="68" spans="1:4" x14ac:dyDescent="0.2">
      <c r="A68" s="43" t="s">
        <v>129</v>
      </c>
      <c r="B68" s="15" t="s">
        <v>130</v>
      </c>
      <c r="C68" s="44"/>
      <c r="D68" s="46">
        <v>5000</v>
      </c>
    </row>
    <row r="69" spans="1:4" x14ac:dyDescent="0.2">
      <c r="A69" s="43" t="s">
        <v>131</v>
      </c>
      <c r="B69" s="15" t="s">
        <v>132</v>
      </c>
      <c r="C69" s="44"/>
      <c r="D69" s="46">
        <v>125000</v>
      </c>
    </row>
    <row r="70" spans="1:4" x14ac:dyDescent="0.2">
      <c r="A70" s="43" t="s">
        <v>133</v>
      </c>
      <c r="B70" s="15" t="s">
        <v>134</v>
      </c>
      <c r="C70" s="44"/>
      <c r="D70" s="46">
        <v>5000</v>
      </c>
    </row>
    <row r="71" spans="1:4" x14ac:dyDescent="0.2">
      <c r="A71" s="43" t="s">
        <v>135</v>
      </c>
      <c r="B71" s="15" t="s">
        <v>136</v>
      </c>
      <c r="C71" s="44"/>
      <c r="D71" s="46">
        <v>45000</v>
      </c>
    </row>
    <row r="72" spans="1:4" x14ac:dyDescent="0.2">
      <c r="A72" s="43" t="s">
        <v>137</v>
      </c>
      <c r="B72" s="15" t="s">
        <v>138</v>
      </c>
      <c r="C72" s="44"/>
      <c r="D72" s="46">
        <v>70000</v>
      </c>
    </row>
    <row r="73" spans="1:4" x14ac:dyDescent="0.2">
      <c r="A73" s="43" t="s">
        <v>139</v>
      </c>
      <c r="B73" s="15" t="s">
        <v>140</v>
      </c>
      <c r="C73" s="44"/>
      <c r="D73" s="46">
        <v>15000</v>
      </c>
    </row>
    <row r="74" spans="1:4" x14ac:dyDescent="0.2">
      <c r="A74" s="43" t="s">
        <v>141</v>
      </c>
      <c r="B74" s="15" t="s">
        <v>142</v>
      </c>
      <c r="C74" s="44"/>
      <c r="D74" s="46">
        <v>5000</v>
      </c>
    </row>
    <row r="75" spans="1:4" x14ac:dyDescent="0.2">
      <c r="A75" s="43" t="s">
        <v>143</v>
      </c>
      <c r="B75" s="15" t="s">
        <v>144</v>
      </c>
      <c r="C75" s="44"/>
      <c r="D75" s="46">
        <v>5000</v>
      </c>
    </row>
    <row r="76" spans="1:4" x14ac:dyDescent="0.2">
      <c r="A76" s="43" t="s">
        <v>145</v>
      </c>
      <c r="B76" s="15" t="s">
        <v>146</v>
      </c>
      <c r="C76" s="44"/>
      <c r="D76" s="46">
        <v>5000</v>
      </c>
    </row>
    <row r="77" spans="1:4" x14ac:dyDescent="0.2">
      <c r="A77" s="43" t="s">
        <v>147</v>
      </c>
      <c r="B77" s="15" t="s">
        <v>148</v>
      </c>
      <c r="C77" s="44"/>
      <c r="D77" s="46">
        <v>10000</v>
      </c>
    </row>
    <row r="78" spans="1:4" x14ac:dyDescent="0.2">
      <c r="A78" s="43" t="s">
        <v>149</v>
      </c>
      <c r="B78" s="15" t="s">
        <v>150</v>
      </c>
      <c r="C78" s="44"/>
      <c r="D78" s="46">
        <v>1000</v>
      </c>
    </row>
    <row r="79" spans="1:4" x14ac:dyDescent="0.2">
      <c r="A79" s="43" t="s">
        <v>151</v>
      </c>
      <c r="B79" s="15" t="s">
        <v>152</v>
      </c>
      <c r="C79" s="44"/>
      <c r="D79" s="46">
        <v>2500</v>
      </c>
    </row>
    <row r="80" spans="1:4" x14ac:dyDescent="0.2">
      <c r="A80" s="43" t="s">
        <v>153</v>
      </c>
      <c r="B80" s="15" t="s">
        <v>154</v>
      </c>
      <c r="C80" s="44"/>
      <c r="D80" s="46">
        <v>40000</v>
      </c>
    </row>
    <row r="81" spans="1:4" x14ac:dyDescent="0.2">
      <c r="A81" s="43" t="s">
        <v>155</v>
      </c>
      <c r="B81" s="15" t="s">
        <v>156</v>
      </c>
      <c r="C81" s="44"/>
      <c r="D81" s="46">
        <v>2000</v>
      </c>
    </row>
    <row r="82" spans="1:4" x14ac:dyDescent="0.2">
      <c r="A82" s="43" t="s">
        <v>157</v>
      </c>
      <c r="B82" s="15" t="s">
        <v>158</v>
      </c>
      <c r="C82" s="44"/>
      <c r="D82" s="46">
        <v>25000</v>
      </c>
    </row>
    <row r="83" spans="1:4" x14ac:dyDescent="0.2">
      <c r="A83" s="43" t="s">
        <v>159</v>
      </c>
      <c r="B83" s="15" t="s">
        <v>160</v>
      </c>
      <c r="C83" s="44"/>
      <c r="D83" s="46">
        <v>47500</v>
      </c>
    </row>
    <row r="84" spans="1:4" x14ac:dyDescent="0.2">
      <c r="A84" s="43" t="s">
        <v>161</v>
      </c>
      <c r="B84" s="15" t="s">
        <v>162</v>
      </c>
      <c r="C84" s="44"/>
      <c r="D84" s="46">
        <v>30000</v>
      </c>
    </row>
    <row r="85" spans="1:4" x14ac:dyDescent="0.2">
      <c r="A85" s="43" t="s">
        <v>163</v>
      </c>
      <c r="B85" s="15" t="s">
        <v>164</v>
      </c>
      <c r="C85" s="44"/>
      <c r="D85" s="46">
        <v>5000</v>
      </c>
    </row>
    <row r="86" spans="1:4" x14ac:dyDescent="0.2">
      <c r="A86" s="43" t="s">
        <v>165</v>
      </c>
      <c r="B86" s="15" t="s">
        <v>166</v>
      </c>
      <c r="C86" s="44"/>
      <c r="D86" s="46">
        <v>10000</v>
      </c>
    </row>
    <row r="87" spans="1:4" x14ac:dyDescent="0.2">
      <c r="A87" s="43" t="s">
        <v>167</v>
      </c>
      <c r="B87" s="15" t="s">
        <v>168</v>
      </c>
      <c r="C87" s="44"/>
      <c r="D87" s="46">
        <v>2000</v>
      </c>
    </row>
    <row r="88" spans="1:4" x14ac:dyDescent="0.2">
      <c r="A88" s="43" t="s">
        <v>169</v>
      </c>
      <c r="B88" s="15" t="s">
        <v>170</v>
      </c>
      <c r="C88" s="44"/>
      <c r="D88" s="46">
        <v>2000</v>
      </c>
    </row>
    <row r="89" spans="1:4" x14ac:dyDescent="0.2">
      <c r="A89" s="43" t="s">
        <v>171</v>
      </c>
      <c r="B89" s="15" t="s">
        <v>172</v>
      </c>
      <c r="C89" s="44"/>
      <c r="D89" s="46">
        <v>8500</v>
      </c>
    </row>
    <row r="90" spans="1:4" x14ac:dyDescent="0.2">
      <c r="A90" s="43" t="s">
        <v>173</v>
      </c>
      <c r="B90" s="15" t="s">
        <v>174</v>
      </c>
      <c r="C90" s="44"/>
      <c r="D90" s="46">
        <v>25000</v>
      </c>
    </row>
    <row r="91" spans="1:4" x14ac:dyDescent="0.2">
      <c r="A91" s="43" t="s">
        <v>175</v>
      </c>
      <c r="B91" s="15" t="s">
        <v>176</v>
      </c>
      <c r="C91" s="44"/>
      <c r="D91" s="46">
        <v>30000</v>
      </c>
    </row>
    <row r="92" spans="1:4" x14ac:dyDescent="0.2">
      <c r="A92" s="43" t="s">
        <v>177</v>
      </c>
      <c r="B92" s="15" t="s">
        <v>178</v>
      </c>
      <c r="C92" s="44"/>
      <c r="D92" s="46">
        <v>5000</v>
      </c>
    </row>
    <row r="93" spans="1:4" x14ac:dyDescent="0.2">
      <c r="A93" s="43" t="s">
        <v>179</v>
      </c>
      <c r="B93" s="15" t="s">
        <v>180</v>
      </c>
      <c r="C93" s="44"/>
      <c r="D93" s="46">
        <v>11000</v>
      </c>
    </row>
    <row r="94" spans="1:4" x14ac:dyDescent="0.2">
      <c r="A94" s="43" t="s">
        <v>181</v>
      </c>
      <c r="B94" s="15" t="s">
        <v>182</v>
      </c>
      <c r="C94" s="44"/>
      <c r="D94" s="46">
        <v>2000</v>
      </c>
    </row>
    <row r="95" spans="1:4" x14ac:dyDescent="0.2">
      <c r="A95" s="43" t="s">
        <v>183</v>
      </c>
      <c r="B95" s="15" t="s">
        <v>184</v>
      </c>
      <c r="C95" s="44"/>
      <c r="D95" s="46">
        <v>10000</v>
      </c>
    </row>
    <row r="96" spans="1:4" x14ac:dyDescent="0.2">
      <c r="A96" s="43" t="s">
        <v>185</v>
      </c>
      <c r="B96" s="15" t="s">
        <v>186</v>
      </c>
      <c r="C96" s="44"/>
      <c r="D96" s="46">
        <v>11000</v>
      </c>
    </row>
    <row r="97" spans="1:4" x14ac:dyDescent="0.2">
      <c r="A97" s="43" t="s">
        <v>187</v>
      </c>
      <c r="B97" s="15" t="s">
        <v>188</v>
      </c>
      <c r="C97" s="44"/>
      <c r="D97" s="46">
        <v>47000</v>
      </c>
    </row>
    <row r="98" spans="1:4" ht="15" thickBot="1" x14ac:dyDescent="0.25">
      <c r="A98" s="43" t="s">
        <v>189</v>
      </c>
      <c r="B98" s="15" t="s">
        <v>190</v>
      </c>
      <c r="C98" s="44"/>
      <c r="D98" s="46">
        <v>5000</v>
      </c>
    </row>
    <row r="99" spans="1:4" ht="16.5" thickBot="1" x14ac:dyDescent="0.35">
      <c r="A99" s="47" t="s">
        <v>191</v>
      </c>
      <c r="B99" s="41" t="s">
        <v>192</v>
      </c>
      <c r="C99" s="48"/>
      <c r="D99" s="49">
        <v>1957100</v>
      </c>
    </row>
    <row r="100" spans="1:4" x14ac:dyDescent="0.2">
      <c r="A100" s="43" t="s">
        <v>193</v>
      </c>
      <c r="B100" s="15" t="s">
        <v>194</v>
      </c>
      <c r="C100" s="44"/>
      <c r="D100" s="50">
        <v>263100</v>
      </c>
    </row>
    <row r="101" spans="1:4" x14ac:dyDescent="0.2">
      <c r="A101" s="43" t="s">
        <v>195</v>
      </c>
      <c r="B101" s="51" t="s">
        <v>196</v>
      </c>
      <c r="C101" s="44"/>
      <c r="D101" s="50">
        <v>44700</v>
      </c>
    </row>
    <row r="102" spans="1:4" x14ac:dyDescent="0.2">
      <c r="A102" s="43" t="s">
        <v>197</v>
      </c>
      <c r="B102" s="51" t="s">
        <v>198</v>
      </c>
      <c r="C102" s="44"/>
      <c r="D102" s="50">
        <v>12000</v>
      </c>
    </row>
    <row r="103" spans="1:4" x14ac:dyDescent="0.2">
      <c r="A103" s="43" t="s">
        <v>199</v>
      </c>
      <c r="B103" s="51" t="s">
        <v>200</v>
      </c>
      <c r="C103" s="44"/>
      <c r="D103" s="50">
        <v>38300</v>
      </c>
    </row>
    <row r="104" spans="1:4" x14ac:dyDescent="0.2">
      <c r="A104" s="43" t="s">
        <v>201</v>
      </c>
      <c r="B104" s="15" t="s">
        <v>202</v>
      </c>
      <c r="C104" s="44"/>
      <c r="D104" s="50">
        <v>533000</v>
      </c>
    </row>
    <row r="105" spans="1:4" x14ac:dyDescent="0.2">
      <c r="A105" s="43" t="s">
        <v>203</v>
      </c>
      <c r="B105" s="15" t="s">
        <v>204</v>
      </c>
      <c r="C105" s="44"/>
      <c r="D105" s="50">
        <v>206000</v>
      </c>
    </row>
    <row r="106" spans="1:4" ht="15" thickBot="1" x14ac:dyDescent="0.25">
      <c r="A106" s="43" t="s">
        <v>205</v>
      </c>
      <c r="B106" s="15" t="s">
        <v>206</v>
      </c>
      <c r="C106" s="44"/>
      <c r="D106" s="50">
        <v>860000</v>
      </c>
    </row>
    <row r="107" spans="1:4" ht="16.5" thickBot="1" x14ac:dyDescent="0.35">
      <c r="A107" s="47" t="s">
        <v>207</v>
      </c>
      <c r="B107" s="41" t="s">
        <v>208</v>
      </c>
      <c r="C107" s="48"/>
      <c r="D107" s="49">
        <v>932970</v>
      </c>
    </row>
    <row r="108" spans="1:4" x14ac:dyDescent="0.2">
      <c r="A108" s="43" t="s">
        <v>209</v>
      </c>
      <c r="B108" s="15" t="s">
        <v>210</v>
      </c>
      <c r="C108" s="44"/>
      <c r="D108" s="46">
        <v>601120</v>
      </c>
    </row>
    <row r="109" spans="1:4" x14ac:dyDescent="0.2">
      <c r="A109" s="43" t="s">
        <v>211</v>
      </c>
      <c r="B109" s="15" t="s">
        <v>212</v>
      </c>
      <c r="C109" s="44"/>
      <c r="D109" s="46">
        <v>100000</v>
      </c>
    </row>
    <row r="110" spans="1:4" x14ac:dyDescent="0.2">
      <c r="A110" s="43" t="s">
        <v>213</v>
      </c>
      <c r="B110" s="15" t="s">
        <v>214</v>
      </c>
      <c r="C110" s="44"/>
      <c r="D110" s="46">
        <v>144850</v>
      </c>
    </row>
    <row r="111" spans="1:4" x14ac:dyDescent="0.2">
      <c r="A111" s="43" t="s">
        <v>215</v>
      </c>
      <c r="B111" s="15" t="s">
        <v>216</v>
      </c>
      <c r="C111" s="44"/>
      <c r="D111" s="46">
        <v>40000</v>
      </c>
    </row>
    <row r="112" spans="1:4" ht="15" thickBot="1" x14ac:dyDescent="0.25">
      <c r="A112" s="43" t="s">
        <v>217</v>
      </c>
      <c r="B112" s="15" t="s">
        <v>218</v>
      </c>
      <c r="C112" s="44"/>
      <c r="D112" s="46">
        <v>47000</v>
      </c>
    </row>
    <row r="113" spans="1:4" ht="16.5" thickBot="1" x14ac:dyDescent="0.35">
      <c r="A113" s="52" t="s">
        <v>219</v>
      </c>
      <c r="B113" s="41" t="s">
        <v>220</v>
      </c>
      <c r="C113" s="53"/>
      <c r="D113" s="49">
        <v>6000000</v>
      </c>
    </row>
    <row r="114" spans="1:4" ht="15" thickBot="1" x14ac:dyDescent="0.25">
      <c r="A114" s="43" t="s">
        <v>221</v>
      </c>
      <c r="B114" s="15" t="s">
        <v>222</v>
      </c>
      <c r="C114" s="44"/>
      <c r="D114" s="46">
        <v>6000000</v>
      </c>
    </row>
    <row r="115" spans="1:4" ht="15" thickBot="1" x14ac:dyDescent="0.25">
      <c r="A115" s="54"/>
      <c r="B115" s="55" t="s">
        <v>223</v>
      </c>
      <c r="C115" s="56"/>
      <c r="D115" s="57">
        <v>57922449</v>
      </c>
    </row>
  </sheetData>
  <mergeCells count="4">
    <mergeCell ref="A1:D1"/>
    <mergeCell ref="A2:D2"/>
    <mergeCell ref="A3:C3"/>
    <mergeCell ref="A15:C15"/>
  </mergeCells>
  <pageMargins left="0.7" right="0.7" top="0.75" bottom="0.75" header="0.3" footer="0.3"/>
  <ignoredErrors>
    <ignoredError sqref="A18:A23 A24:A39 A40:A107 A108:A1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2"/>
  <sheetViews>
    <sheetView showGridLines="0" topLeftCell="A5" zoomScale="145" zoomScaleNormal="145" workbookViewId="0">
      <selection activeCell="A65" sqref="A65"/>
    </sheetView>
  </sheetViews>
  <sheetFormatPr baseColWidth="10" defaultRowHeight="12.75" x14ac:dyDescent="0.2"/>
  <cols>
    <col min="1" max="2" width="11" style="58"/>
    <col min="3" max="3" width="43.5" style="58" bestFit="1" customWidth="1"/>
    <col min="4" max="5" width="12.875" style="58" hidden="1" customWidth="1"/>
    <col min="6" max="6" width="13.75" style="58" customWidth="1"/>
    <col min="7" max="7" width="14.375" style="58" customWidth="1"/>
    <col min="8" max="16384" width="11" style="58"/>
  </cols>
  <sheetData>
    <row r="1" spans="2:8" x14ac:dyDescent="0.2">
      <c r="B1" s="59" t="s">
        <v>239</v>
      </c>
      <c r="C1" s="60"/>
      <c r="D1" s="60"/>
      <c r="E1" s="60"/>
      <c r="F1" s="60"/>
      <c r="G1" s="60"/>
    </row>
    <row r="2" spans="2:8" x14ac:dyDescent="0.2">
      <c r="B2" s="60"/>
      <c r="C2" s="60"/>
      <c r="D2" s="60"/>
      <c r="E2" s="60"/>
      <c r="F2" s="60"/>
      <c r="G2" s="60"/>
    </row>
    <row r="3" spans="2:8" x14ac:dyDescent="0.2">
      <c r="B3" s="61"/>
      <c r="C3" s="61"/>
      <c r="D3" s="61"/>
      <c r="E3" s="61"/>
      <c r="F3" s="61"/>
      <c r="G3" s="61"/>
    </row>
    <row r="4" spans="2:8" ht="13.5" thickBot="1" x14ac:dyDescent="0.25">
      <c r="B4" s="62" t="s">
        <v>224</v>
      </c>
      <c r="C4" s="62"/>
      <c r="D4" s="62"/>
      <c r="E4" s="62"/>
      <c r="F4" s="62"/>
      <c r="G4" s="62"/>
    </row>
    <row r="5" spans="2:8" s="63" customFormat="1" ht="13.5" thickBot="1" x14ac:dyDescent="0.25">
      <c r="B5" s="64" t="s">
        <v>225</v>
      </c>
      <c r="C5" s="65" t="s">
        <v>3</v>
      </c>
      <c r="D5" s="66" t="s">
        <v>226</v>
      </c>
      <c r="E5" s="67" t="s">
        <v>227</v>
      </c>
      <c r="F5" s="66" t="s">
        <v>228</v>
      </c>
      <c r="G5" s="66" t="s">
        <v>229</v>
      </c>
      <c r="H5" s="63">
        <v>0</v>
      </c>
    </row>
    <row r="6" spans="2:8" x14ac:dyDescent="0.2">
      <c r="B6" s="68" t="s">
        <v>5</v>
      </c>
      <c r="C6" s="69" t="s">
        <v>6</v>
      </c>
      <c r="D6" s="70"/>
      <c r="E6" s="71">
        <f>SUM(D7:D8)</f>
        <v>42983310.883892864</v>
      </c>
      <c r="F6" s="72">
        <f>+'[1]PRESUPUESTO 2020'!E5</f>
        <v>43073311</v>
      </c>
      <c r="G6" s="73">
        <f>+F6/F13+(0.01)</f>
        <v>0.75363760068225016</v>
      </c>
    </row>
    <row r="7" spans="2:8" hidden="1" x14ac:dyDescent="0.2">
      <c r="B7" s="74" t="s">
        <v>7</v>
      </c>
      <c r="C7" s="75" t="s">
        <v>8</v>
      </c>
      <c r="D7" s="76">
        <f>+'[1]INTEGRACION INGRESOS 2020'!H30</f>
        <v>38983310.883892864</v>
      </c>
      <c r="E7" s="77"/>
      <c r="F7" s="78"/>
      <c r="G7" s="73" t="e">
        <f t="shared" ref="G7:G10" si="0">+F7/F14</f>
        <v>#DIV/0!</v>
      </c>
    </row>
    <row r="8" spans="2:8" hidden="1" x14ac:dyDescent="0.2">
      <c r="B8" s="74" t="s">
        <v>9</v>
      </c>
      <c r="C8" s="75" t="s">
        <v>10</v>
      </c>
      <c r="D8" s="79">
        <f>+'[1]INTEGRACION INGRESOS 2020'!H66</f>
        <v>4000000</v>
      </c>
      <c r="E8" s="80"/>
      <c r="F8" s="78"/>
      <c r="G8" s="73" t="e">
        <f t="shared" si="0"/>
        <v>#DIV/0!</v>
      </c>
    </row>
    <row r="9" spans="2:8" x14ac:dyDescent="0.2">
      <c r="B9" s="74" t="s">
        <v>13</v>
      </c>
      <c r="C9" s="75" t="s">
        <v>14</v>
      </c>
      <c r="D9" s="75"/>
      <c r="E9" s="81">
        <f>SUM(D10:D10)</f>
        <v>1993333.3333333333</v>
      </c>
      <c r="F9" s="82">
        <f>+'[1]PRESUPUESTO 2020'!E9</f>
        <v>1993333</v>
      </c>
      <c r="G9" s="73">
        <f>+F9/F13</f>
        <v>3.4413824595020147E-2</v>
      </c>
    </row>
    <row r="10" spans="2:8" hidden="1" x14ac:dyDescent="0.2">
      <c r="B10" s="74" t="s">
        <v>15</v>
      </c>
      <c r="C10" s="75" t="s">
        <v>16</v>
      </c>
      <c r="D10" s="79">
        <f>'[1]INTEGRACION INGRESOS 2020'!G88</f>
        <v>1993333.3333333333</v>
      </c>
      <c r="E10" s="80"/>
      <c r="F10" s="78"/>
      <c r="G10" s="73">
        <f t="shared" si="0"/>
        <v>0</v>
      </c>
    </row>
    <row r="11" spans="2:8" ht="13.5" thickBot="1" x14ac:dyDescent="0.25">
      <c r="B11" s="74" t="s">
        <v>17</v>
      </c>
      <c r="C11" s="83" t="s">
        <v>18</v>
      </c>
      <c r="D11" s="75"/>
      <c r="E11" s="81">
        <f>D12</f>
        <v>47687963.260000005</v>
      </c>
      <c r="F11" s="84">
        <f>+'[1]PRESUPUESTO 2020'!E11</f>
        <v>12855805</v>
      </c>
      <c r="G11" s="73">
        <f>+F11/F13</f>
        <v>0.22194857472272969</v>
      </c>
    </row>
    <row r="12" spans="2:8" ht="13.5" hidden="1" thickBot="1" x14ac:dyDescent="0.25">
      <c r="B12" s="85" t="s">
        <v>19</v>
      </c>
      <c r="C12" s="80" t="s">
        <v>20</v>
      </c>
      <c r="D12" s="86">
        <f>'[1]INTEGRACION INGRESOS 2020'!H52</f>
        <v>47687963.260000005</v>
      </c>
      <c r="E12" s="77"/>
      <c r="F12" s="78"/>
      <c r="G12" s="87"/>
    </row>
    <row r="13" spans="2:8" s="63" customFormat="1" ht="13.5" thickBot="1" x14ac:dyDescent="0.25">
      <c r="B13" s="88"/>
      <c r="C13" s="67" t="s">
        <v>21</v>
      </c>
      <c r="D13" s="66"/>
      <c r="E13" s="89">
        <f>SUM(E6:E12)</f>
        <v>92664607.477226198</v>
      </c>
      <c r="F13" s="90">
        <f>SUM(F6:F11)</f>
        <v>57922449</v>
      </c>
      <c r="G13" s="91">
        <f>G6+G9+G11-(0.01)</f>
        <v>1</v>
      </c>
    </row>
    <row r="14" spans="2:8" x14ac:dyDescent="0.2">
      <c r="B14" s="92"/>
      <c r="C14" s="92"/>
      <c r="D14" s="92"/>
      <c r="E14" s="92"/>
      <c r="F14" s="92"/>
      <c r="G14" s="93"/>
    </row>
    <row r="15" spans="2:8" ht="13.5" thickBot="1" x14ac:dyDescent="0.25">
      <c r="B15" s="62" t="s">
        <v>230</v>
      </c>
      <c r="C15" s="62"/>
      <c r="D15" s="62"/>
      <c r="E15" s="62"/>
      <c r="F15" s="62"/>
      <c r="G15" s="62"/>
    </row>
    <row r="16" spans="2:8" s="63" customFormat="1" ht="13.5" thickBot="1" x14ac:dyDescent="0.25">
      <c r="B16" s="94" t="s">
        <v>231</v>
      </c>
      <c r="C16" s="95" t="s">
        <v>3</v>
      </c>
      <c r="D16" s="95"/>
      <c r="E16" s="95" t="s">
        <v>226</v>
      </c>
      <c r="F16" s="96" t="s">
        <v>228</v>
      </c>
      <c r="G16" s="97" t="s">
        <v>229</v>
      </c>
    </row>
    <row r="17" spans="2:7" x14ac:dyDescent="0.2">
      <c r="B17" s="68">
        <v>0</v>
      </c>
      <c r="C17" s="98" t="s">
        <v>25</v>
      </c>
      <c r="D17" s="99"/>
      <c r="E17" s="100"/>
      <c r="F17" s="101">
        <f>+'[1]PRESUPUESTO 2020'!E17</f>
        <v>34306379</v>
      </c>
      <c r="G17" s="102">
        <f>+F17/$F$69+(0.01)</f>
        <v>0.60228122415887497</v>
      </c>
    </row>
    <row r="18" spans="2:7" hidden="1" x14ac:dyDescent="0.2">
      <c r="B18" s="103" t="s">
        <v>26</v>
      </c>
      <c r="C18" s="75" t="s">
        <v>232</v>
      </c>
      <c r="D18" s="104"/>
      <c r="E18" s="105" t="e">
        <f>#REF!</f>
        <v>#REF!</v>
      </c>
      <c r="F18" s="106"/>
      <c r="G18" s="73">
        <f t="shared" ref="G18:G65" si="1">+F18/$F$69</f>
        <v>0</v>
      </c>
    </row>
    <row r="19" spans="2:7" hidden="1" x14ac:dyDescent="0.2">
      <c r="B19" s="103" t="s">
        <v>28</v>
      </c>
      <c r="C19" s="75" t="s">
        <v>29</v>
      </c>
      <c r="D19" s="104"/>
      <c r="E19" s="105" t="e">
        <f>#REF!</f>
        <v>#REF!</v>
      </c>
      <c r="F19" s="106"/>
      <c r="G19" s="73">
        <f t="shared" si="1"/>
        <v>0</v>
      </c>
    </row>
    <row r="20" spans="2:7" hidden="1" x14ac:dyDescent="0.2">
      <c r="B20" s="103" t="s">
        <v>30</v>
      </c>
      <c r="C20" s="75" t="s">
        <v>31</v>
      </c>
      <c r="D20" s="104"/>
      <c r="E20" s="105" t="e">
        <f>#REF!</f>
        <v>#REF!</v>
      </c>
      <c r="F20" s="106"/>
      <c r="G20" s="73">
        <f t="shared" si="1"/>
        <v>0</v>
      </c>
    </row>
    <row r="21" spans="2:7" hidden="1" x14ac:dyDescent="0.2">
      <c r="B21" s="103" t="s">
        <v>32</v>
      </c>
      <c r="C21" s="75" t="s">
        <v>33</v>
      </c>
      <c r="D21" s="104"/>
      <c r="E21" s="105" t="e">
        <f>#REF!</f>
        <v>#REF!</v>
      </c>
      <c r="F21" s="106"/>
      <c r="G21" s="73">
        <f t="shared" si="1"/>
        <v>0</v>
      </c>
    </row>
    <row r="22" spans="2:7" hidden="1" x14ac:dyDescent="0.2">
      <c r="B22" s="103" t="s">
        <v>34</v>
      </c>
      <c r="C22" s="75" t="s">
        <v>35</v>
      </c>
      <c r="D22" s="104"/>
      <c r="E22" s="105" t="e">
        <f>#REF!</f>
        <v>#REF!</v>
      </c>
      <c r="F22" s="106"/>
      <c r="G22" s="73">
        <f t="shared" si="1"/>
        <v>0</v>
      </c>
    </row>
    <row r="23" spans="2:7" hidden="1" x14ac:dyDescent="0.2">
      <c r="B23" s="103" t="s">
        <v>36</v>
      </c>
      <c r="C23" s="75" t="s">
        <v>37</v>
      </c>
      <c r="D23" s="104"/>
      <c r="E23" s="105" t="e">
        <f>#REF!</f>
        <v>#REF!</v>
      </c>
      <c r="F23" s="106"/>
      <c r="G23" s="73">
        <f t="shared" si="1"/>
        <v>0</v>
      </c>
    </row>
    <row r="24" spans="2:7" hidden="1" x14ac:dyDescent="0.2">
      <c r="B24" s="103" t="s">
        <v>38</v>
      </c>
      <c r="C24" s="75" t="s">
        <v>39</v>
      </c>
      <c r="D24" s="104"/>
      <c r="E24" s="105" t="e">
        <f>#REF!</f>
        <v>#REF!</v>
      </c>
      <c r="F24" s="106"/>
      <c r="G24" s="73">
        <f t="shared" si="1"/>
        <v>0</v>
      </c>
    </row>
    <row r="25" spans="2:7" hidden="1" x14ac:dyDescent="0.2">
      <c r="B25" s="103" t="s">
        <v>40</v>
      </c>
      <c r="C25" s="75" t="s">
        <v>41</v>
      </c>
      <c r="D25" s="104"/>
      <c r="E25" s="105" t="e">
        <f>#REF!</f>
        <v>#REF!</v>
      </c>
      <c r="F25" s="106"/>
      <c r="G25" s="73">
        <f t="shared" si="1"/>
        <v>0</v>
      </c>
    </row>
    <row r="26" spans="2:7" hidden="1" x14ac:dyDescent="0.2">
      <c r="B26" s="103" t="s">
        <v>42</v>
      </c>
      <c r="C26" s="75" t="s">
        <v>43</v>
      </c>
      <c r="D26" s="104"/>
      <c r="E26" s="105" t="e">
        <f>#REF!</f>
        <v>#REF!</v>
      </c>
      <c r="F26" s="106"/>
      <c r="G26" s="73">
        <f t="shared" si="1"/>
        <v>0</v>
      </c>
    </row>
    <row r="27" spans="2:7" hidden="1" x14ac:dyDescent="0.2">
      <c r="B27" s="103" t="s">
        <v>44</v>
      </c>
      <c r="C27" s="75" t="s">
        <v>45</v>
      </c>
      <c r="D27" s="104"/>
      <c r="E27" s="105" t="e">
        <f>#REF!</f>
        <v>#REF!</v>
      </c>
      <c r="F27" s="106"/>
      <c r="G27" s="73">
        <f t="shared" si="1"/>
        <v>0</v>
      </c>
    </row>
    <row r="28" spans="2:7" hidden="1" x14ac:dyDescent="0.2">
      <c r="B28" s="103" t="s">
        <v>46</v>
      </c>
      <c r="C28" s="75" t="s">
        <v>233</v>
      </c>
      <c r="D28" s="104"/>
      <c r="E28" s="105" t="e">
        <f>#REF!</f>
        <v>#REF!</v>
      </c>
      <c r="F28" s="106"/>
      <c r="G28" s="73">
        <f t="shared" si="1"/>
        <v>0</v>
      </c>
    </row>
    <row r="29" spans="2:7" hidden="1" x14ac:dyDescent="0.2">
      <c r="B29" s="103" t="s">
        <v>48</v>
      </c>
      <c r="C29" s="75" t="s">
        <v>49</v>
      </c>
      <c r="D29" s="104"/>
      <c r="E29" s="105" t="e">
        <f>#REF!</f>
        <v>#REF!</v>
      </c>
      <c r="F29" s="106"/>
      <c r="G29" s="73">
        <f t="shared" si="1"/>
        <v>0</v>
      </c>
    </row>
    <row r="30" spans="2:7" x14ac:dyDescent="0.2">
      <c r="B30" s="164">
        <v>1</v>
      </c>
      <c r="C30" s="75" t="s">
        <v>51</v>
      </c>
      <c r="D30" s="104"/>
      <c r="E30" s="105"/>
      <c r="F30" s="106">
        <f>'[1]PRESUPUESTO 2020'!E30</f>
        <v>13980500</v>
      </c>
      <c r="G30" s="73">
        <f t="shared" si="1"/>
        <v>0.24136583037088091</v>
      </c>
    </row>
    <row r="31" spans="2:7" hidden="1" x14ac:dyDescent="0.2">
      <c r="B31" s="164">
        <v>111</v>
      </c>
      <c r="C31" s="75" t="s">
        <v>53</v>
      </c>
      <c r="D31" s="104"/>
      <c r="E31" s="105">
        <f>'[1]PRESUPUESTO 2020'!E31</f>
        <v>195000</v>
      </c>
      <c r="F31" s="106"/>
      <c r="G31" s="73">
        <f t="shared" si="1"/>
        <v>0</v>
      </c>
    </row>
    <row r="32" spans="2:7" hidden="1" x14ac:dyDescent="0.2">
      <c r="B32" s="164">
        <v>113</v>
      </c>
      <c r="C32" s="75" t="s">
        <v>55</v>
      </c>
      <c r="D32" s="104"/>
      <c r="E32" s="105">
        <f>'[1]PRESUPUESTO 2020'!E32</f>
        <v>200000</v>
      </c>
      <c r="F32" s="106"/>
      <c r="G32" s="73">
        <f t="shared" si="1"/>
        <v>0</v>
      </c>
    </row>
    <row r="33" spans="2:7" hidden="1" x14ac:dyDescent="0.2">
      <c r="B33" s="164">
        <v>114</v>
      </c>
      <c r="C33" s="75" t="s">
        <v>57</v>
      </c>
      <c r="D33" s="104"/>
      <c r="E33" s="105">
        <f>'[1]PRESUPUESTO 2020'!E33</f>
        <v>50000</v>
      </c>
      <c r="F33" s="106"/>
      <c r="G33" s="73">
        <f t="shared" si="1"/>
        <v>0</v>
      </c>
    </row>
    <row r="34" spans="2:7" hidden="1" x14ac:dyDescent="0.2">
      <c r="B34" s="164">
        <v>121</v>
      </c>
      <c r="C34" s="75" t="s">
        <v>61</v>
      </c>
      <c r="D34" s="104"/>
      <c r="E34" s="105">
        <f>'[1]PRESUPUESTO 2020'!E35</f>
        <v>1500000</v>
      </c>
      <c r="F34" s="106"/>
      <c r="G34" s="73">
        <f t="shared" si="1"/>
        <v>0</v>
      </c>
    </row>
    <row r="35" spans="2:7" hidden="1" x14ac:dyDescent="0.2">
      <c r="B35" s="164">
        <v>122</v>
      </c>
      <c r="C35" s="75" t="s">
        <v>63</v>
      </c>
      <c r="D35" s="104"/>
      <c r="E35" s="105">
        <f>'[1]PRESUPUESTO 2020'!E36</f>
        <v>185000</v>
      </c>
      <c r="F35" s="106"/>
      <c r="G35" s="73">
        <f t="shared" si="1"/>
        <v>0</v>
      </c>
    </row>
    <row r="36" spans="2:7" hidden="1" x14ac:dyDescent="0.2">
      <c r="B36" s="164">
        <v>131</v>
      </c>
      <c r="C36" s="75" t="s">
        <v>65</v>
      </c>
      <c r="D36" s="104"/>
      <c r="E36" s="105">
        <f>'[1]PRESUPUESTO 2020'!E37</f>
        <v>65000</v>
      </c>
      <c r="F36" s="106"/>
      <c r="G36" s="73">
        <f t="shared" si="1"/>
        <v>0</v>
      </c>
    </row>
    <row r="37" spans="2:7" hidden="1" x14ac:dyDescent="0.2">
      <c r="B37" s="164">
        <v>132</v>
      </c>
      <c r="C37" s="75" t="s">
        <v>67</v>
      </c>
      <c r="D37" s="104"/>
      <c r="E37" s="105">
        <f>'[1]PRESUPUESTO 2020'!E38</f>
        <v>75000</v>
      </c>
      <c r="F37" s="106"/>
      <c r="G37" s="73">
        <f t="shared" si="1"/>
        <v>0</v>
      </c>
    </row>
    <row r="38" spans="2:7" hidden="1" x14ac:dyDescent="0.2">
      <c r="B38" s="164">
        <v>133</v>
      </c>
      <c r="C38" s="75" t="s">
        <v>69</v>
      </c>
      <c r="D38" s="104"/>
      <c r="E38" s="105">
        <f>'[1]PRESUPUESTO 2020'!E39</f>
        <v>450000</v>
      </c>
      <c r="F38" s="106"/>
      <c r="G38" s="73">
        <f t="shared" si="1"/>
        <v>0</v>
      </c>
    </row>
    <row r="39" spans="2:7" hidden="1" x14ac:dyDescent="0.2">
      <c r="B39" s="164">
        <v>134</v>
      </c>
      <c r="C39" s="75" t="s">
        <v>71</v>
      </c>
      <c r="D39" s="104"/>
      <c r="E39" s="105">
        <f>'[1]PRESUPUESTO 2020'!E40</f>
        <v>10000</v>
      </c>
      <c r="F39" s="106"/>
      <c r="G39" s="73">
        <f t="shared" si="1"/>
        <v>0</v>
      </c>
    </row>
    <row r="40" spans="2:7" hidden="1" x14ac:dyDescent="0.2">
      <c r="B40" s="164">
        <v>141</v>
      </c>
      <c r="C40" s="75" t="s">
        <v>73</v>
      </c>
      <c r="D40" s="104"/>
      <c r="E40" s="105">
        <f>'[1]PRESUPUESTO 2020'!E42</f>
        <v>163500</v>
      </c>
      <c r="F40" s="106"/>
      <c r="G40" s="73">
        <f t="shared" si="1"/>
        <v>0</v>
      </c>
    </row>
    <row r="41" spans="2:7" hidden="1" x14ac:dyDescent="0.2">
      <c r="B41" s="164">
        <v>151</v>
      </c>
      <c r="C41" s="75" t="s">
        <v>77</v>
      </c>
      <c r="D41" s="104"/>
      <c r="E41" s="105">
        <f>'[1]PRESUPUESTO 2020'!E44</f>
        <v>1200000</v>
      </c>
      <c r="F41" s="106"/>
      <c r="G41" s="73">
        <f t="shared" si="1"/>
        <v>0</v>
      </c>
    </row>
    <row r="42" spans="2:7" hidden="1" x14ac:dyDescent="0.2">
      <c r="B42" s="164">
        <v>153</v>
      </c>
      <c r="C42" s="75" t="s">
        <v>79</v>
      </c>
      <c r="D42" s="104"/>
      <c r="E42" s="105">
        <f>'[1]PRESUPUESTO 2020'!E45</f>
        <v>100000</v>
      </c>
      <c r="F42" s="106"/>
      <c r="G42" s="73">
        <f t="shared" si="1"/>
        <v>0</v>
      </c>
    </row>
    <row r="43" spans="2:7" hidden="1" x14ac:dyDescent="0.2">
      <c r="B43" s="164">
        <v>155</v>
      </c>
      <c r="C43" s="75" t="s">
        <v>81</v>
      </c>
      <c r="D43" s="104"/>
      <c r="E43" s="105">
        <f>'[1]PRESUPUESTO 2020'!E46</f>
        <v>513000</v>
      </c>
      <c r="F43" s="106"/>
      <c r="G43" s="73">
        <f t="shared" si="1"/>
        <v>0</v>
      </c>
    </row>
    <row r="44" spans="2:7" hidden="1" x14ac:dyDescent="0.2">
      <c r="B44" s="164">
        <v>168</v>
      </c>
      <c r="C44" s="75" t="s">
        <v>91</v>
      </c>
      <c r="D44" s="104"/>
      <c r="E44" s="105">
        <f>'[1]PRESUPUESTO 2020'!E51</f>
        <v>10000</v>
      </c>
      <c r="F44" s="106"/>
      <c r="G44" s="73">
        <f t="shared" si="1"/>
        <v>0</v>
      </c>
    </row>
    <row r="45" spans="2:7" hidden="1" x14ac:dyDescent="0.2">
      <c r="B45" s="164">
        <v>171</v>
      </c>
      <c r="C45" s="75" t="s">
        <v>95</v>
      </c>
      <c r="D45" s="104"/>
      <c r="E45" s="105">
        <f>'[1]PRESUPUESTO 2020'!E53</f>
        <v>650000</v>
      </c>
      <c r="F45" s="106"/>
      <c r="G45" s="73">
        <f t="shared" si="1"/>
        <v>0</v>
      </c>
    </row>
    <row r="46" spans="2:7" hidden="1" x14ac:dyDescent="0.2">
      <c r="B46" s="164">
        <v>183</v>
      </c>
      <c r="C46" s="75" t="s">
        <v>99</v>
      </c>
      <c r="D46" s="104"/>
      <c r="E46" s="105">
        <f>'[1]PRESUPUESTO 2020'!E55</f>
        <v>575000</v>
      </c>
      <c r="F46" s="106"/>
      <c r="G46" s="73">
        <f t="shared" si="1"/>
        <v>0</v>
      </c>
    </row>
    <row r="47" spans="2:7" hidden="1" x14ac:dyDescent="0.2">
      <c r="B47" s="164">
        <v>184</v>
      </c>
      <c r="C47" s="75" t="s">
        <v>102</v>
      </c>
      <c r="D47" s="104"/>
      <c r="E47" s="105">
        <f>'[1]PRESUPUESTO 2020'!E56</f>
        <v>125000</v>
      </c>
      <c r="F47" s="106"/>
      <c r="G47" s="73">
        <f t="shared" si="1"/>
        <v>0</v>
      </c>
    </row>
    <row r="48" spans="2:7" hidden="1" x14ac:dyDescent="0.2">
      <c r="B48" s="164">
        <v>185</v>
      </c>
      <c r="C48" s="75" t="s">
        <v>104</v>
      </c>
      <c r="D48" s="104"/>
      <c r="E48" s="105">
        <f>'[1]PRESUPUESTO 2020'!E57</f>
        <v>350000</v>
      </c>
      <c r="F48" s="106"/>
      <c r="G48" s="73">
        <f t="shared" si="1"/>
        <v>0</v>
      </c>
    </row>
    <row r="49" spans="2:7" hidden="1" x14ac:dyDescent="0.2">
      <c r="B49" s="164">
        <v>187</v>
      </c>
      <c r="C49" s="75" t="s">
        <v>108</v>
      </c>
      <c r="D49" s="104"/>
      <c r="E49" s="105">
        <f>'[1]PRESUPUESTO 2020'!E59</f>
        <v>25000</v>
      </c>
      <c r="F49" s="106"/>
      <c r="G49" s="73">
        <f t="shared" si="1"/>
        <v>0</v>
      </c>
    </row>
    <row r="50" spans="2:7" hidden="1" x14ac:dyDescent="0.2">
      <c r="B50" s="164">
        <v>189</v>
      </c>
      <c r="C50" s="75" t="s">
        <v>110</v>
      </c>
      <c r="D50" s="104"/>
      <c r="E50" s="105">
        <f>'[1]PRESUPUESTO 2020'!E60</f>
        <v>2505700</v>
      </c>
      <c r="F50" s="106"/>
      <c r="G50" s="73">
        <f t="shared" si="1"/>
        <v>0</v>
      </c>
    </row>
    <row r="51" spans="2:7" hidden="1" x14ac:dyDescent="0.2">
      <c r="B51" s="164">
        <v>191</v>
      </c>
      <c r="C51" s="75" t="s">
        <v>112</v>
      </c>
      <c r="D51" s="104"/>
      <c r="E51" s="105">
        <f>'[1]PRESUPUESTO 2020'!E61</f>
        <v>980000</v>
      </c>
      <c r="F51" s="106"/>
      <c r="G51" s="73">
        <f t="shared" si="1"/>
        <v>0</v>
      </c>
    </row>
    <row r="52" spans="2:7" hidden="1" x14ac:dyDescent="0.2">
      <c r="B52" s="164">
        <v>195</v>
      </c>
      <c r="C52" s="75" t="s">
        <v>114</v>
      </c>
      <c r="D52" s="104"/>
      <c r="E52" s="105">
        <f>'[1]PRESUPUESTO 2020'!E62</f>
        <v>232000</v>
      </c>
      <c r="F52" s="106"/>
      <c r="G52" s="73">
        <f t="shared" si="1"/>
        <v>0</v>
      </c>
    </row>
    <row r="53" spans="2:7" hidden="1" x14ac:dyDescent="0.2">
      <c r="B53" s="164">
        <v>196</v>
      </c>
      <c r="C53" s="75" t="s">
        <v>118</v>
      </c>
      <c r="D53" s="104"/>
      <c r="E53" s="105">
        <f>'[1]PRESUPUESTO 2020'!E64</f>
        <v>150000</v>
      </c>
      <c r="F53" s="106"/>
      <c r="G53" s="73">
        <f t="shared" si="1"/>
        <v>0</v>
      </c>
    </row>
    <row r="54" spans="2:7" hidden="1" x14ac:dyDescent="0.2">
      <c r="B54" s="164">
        <v>199</v>
      </c>
      <c r="C54" s="75" t="s">
        <v>122</v>
      </c>
      <c r="D54" s="104"/>
      <c r="E54" s="105">
        <f>'[1]PRESUPUESTO 2020'!E66</f>
        <v>364800</v>
      </c>
      <c r="F54" s="106"/>
      <c r="G54" s="73">
        <f t="shared" si="1"/>
        <v>0</v>
      </c>
    </row>
    <row r="55" spans="2:7" x14ac:dyDescent="0.2">
      <c r="B55" s="164">
        <v>2</v>
      </c>
      <c r="C55" s="75" t="s">
        <v>124</v>
      </c>
      <c r="D55" s="104"/>
      <c r="E55" s="105"/>
      <c r="F55" s="106">
        <f>+'[1]PRESUPUESTO 2020'!E67</f>
        <v>745500</v>
      </c>
      <c r="G55" s="73">
        <f t="shared" si="1"/>
        <v>1.2870657454418061E-2</v>
      </c>
    </row>
    <row r="56" spans="2:7" hidden="1" x14ac:dyDescent="0.2">
      <c r="B56" s="164">
        <v>262</v>
      </c>
      <c r="C56" s="75" t="s">
        <v>154</v>
      </c>
      <c r="D56" s="104"/>
      <c r="E56" s="105" t="e">
        <f>'[1]Grupo 2'!#REF!</f>
        <v>#REF!</v>
      </c>
      <c r="F56" s="106"/>
      <c r="G56" s="73">
        <f t="shared" si="1"/>
        <v>0</v>
      </c>
    </row>
    <row r="57" spans="2:7" hidden="1" x14ac:dyDescent="0.2">
      <c r="B57" s="164">
        <v>291</v>
      </c>
      <c r="C57" s="75" t="s">
        <v>174</v>
      </c>
      <c r="D57" s="104"/>
      <c r="E57" s="105" t="e">
        <f>'[1]Grupo 2'!#REF!</f>
        <v>#REF!</v>
      </c>
      <c r="F57" s="106"/>
      <c r="G57" s="73">
        <f t="shared" si="1"/>
        <v>0</v>
      </c>
    </row>
    <row r="58" spans="2:7" hidden="1" x14ac:dyDescent="0.2">
      <c r="B58" s="164">
        <v>299</v>
      </c>
      <c r="C58" s="75" t="s">
        <v>190</v>
      </c>
      <c r="D58" s="104"/>
      <c r="E58" s="105" t="e">
        <f>'[1]Grupo 2'!#REF!</f>
        <v>#REF!</v>
      </c>
      <c r="F58" s="106"/>
      <c r="G58" s="73">
        <f t="shared" si="1"/>
        <v>0</v>
      </c>
    </row>
    <row r="59" spans="2:7" x14ac:dyDescent="0.2">
      <c r="B59" s="164">
        <v>3</v>
      </c>
      <c r="C59" s="75" t="s">
        <v>192</v>
      </c>
      <c r="D59" s="104"/>
      <c r="E59" s="105"/>
      <c r="F59" s="106">
        <f>+'[1]PRESUPUESTO 2020'!E101</f>
        <v>1957100</v>
      </c>
      <c r="G59" s="73">
        <f t="shared" si="1"/>
        <v>3.3788281293147669E-2</v>
      </c>
    </row>
    <row r="60" spans="2:7" hidden="1" x14ac:dyDescent="0.2">
      <c r="B60" s="164">
        <v>322</v>
      </c>
      <c r="C60" s="75" t="s">
        <v>194</v>
      </c>
      <c r="D60" s="104"/>
      <c r="E60" s="105" t="e">
        <f>'[1]Grupo 3'!#REF!</f>
        <v>#REF!</v>
      </c>
      <c r="F60" s="106"/>
      <c r="G60" s="73">
        <f t="shared" si="1"/>
        <v>0</v>
      </c>
    </row>
    <row r="61" spans="2:7" hidden="1" x14ac:dyDescent="0.2">
      <c r="B61" s="164">
        <v>328</v>
      </c>
      <c r="C61" s="75" t="s">
        <v>202</v>
      </c>
      <c r="D61" s="104"/>
      <c r="E61" s="105" t="e">
        <f>'[1]Grupo 3'!#REF!</f>
        <v>#REF!</v>
      </c>
      <c r="F61" s="106"/>
      <c r="G61" s="73">
        <f t="shared" si="1"/>
        <v>0</v>
      </c>
    </row>
    <row r="62" spans="2:7" hidden="1" x14ac:dyDescent="0.2">
      <c r="B62" s="164">
        <v>329</v>
      </c>
      <c r="C62" s="75" t="s">
        <v>204</v>
      </c>
      <c r="D62" s="104"/>
      <c r="E62" s="105" t="e">
        <f>'[1]Grupo 3'!#REF!</f>
        <v>#REF!</v>
      </c>
      <c r="F62" s="106"/>
      <c r="G62" s="73">
        <f t="shared" si="1"/>
        <v>0</v>
      </c>
    </row>
    <row r="63" spans="2:7" hidden="1" x14ac:dyDescent="0.2">
      <c r="B63" s="164">
        <v>381</v>
      </c>
      <c r="C63" s="75" t="s">
        <v>206</v>
      </c>
      <c r="D63" s="104"/>
      <c r="E63" s="105" t="e">
        <f>'[1]Grupo 3'!#REF!</f>
        <v>#REF!</v>
      </c>
      <c r="F63" s="106"/>
      <c r="G63" s="73">
        <f t="shared" si="1"/>
        <v>0</v>
      </c>
    </row>
    <row r="64" spans="2:7" x14ac:dyDescent="0.2">
      <c r="B64" s="164">
        <v>4</v>
      </c>
      <c r="C64" s="75" t="s">
        <v>234</v>
      </c>
      <c r="D64" s="104"/>
      <c r="E64" s="105"/>
      <c r="F64" s="106">
        <f>'[1]PRESUPUESTO 2020'!E109</f>
        <v>932970</v>
      </c>
      <c r="G64" s="73">
        <f t="shared" si="1"/>
        <v>1.6107226405430476E-2</v>
      </c>
    </row>
    <row r="65" spans="2:7" ht="13.5" thickBot="1" x14ac:dyDescent="0.25">
      <c r="B65" s="165">
        <v>9</v>
      </c>
      <c r="C65" s="83" t="s">
        <v>220</v>
      </c>
      <c r="D65" s="107"/>
      <c r="E65" s="108"/>
      <c r="F65" s="109">
        <f>'[1]PRESUPUESTO 2020'!E116</f>
        <v>6000000</v>
      </c>
      <c r="G65" s="110">
        <f t="shared" si="1"/>
        <v>0.10358678031724798</v>
      </c>
    </row>
    <row r="66" spans="2:7" ht="13.5" hidden="1" thickBot="1" x14ac:dyDescent="0.25">
      <c r="B66" s="111" t="s">
        <v>209</v>
      </c>
      <c r="C66" s="80" t="s">
        <v>210</v>
      </c>
      <c r="D66" s="104"/>
      <c r="E66" s="105">
        <f>'[1]Grupo 4'!M15</f>
        <v>3039592.6621666667</v>
      </c>
      <c r="F66" s="112"/>
      <c r="G66" s="113"/>
    </row>
    <row r="67" spans="2:7" ht="13.5" hidden="1" thickBot="1" x14ac:dyDescent="0.25">
      <c r="B67" s="111" t="s">
        <v>211</v>
      </c>
      <c r="C67" s="80" t="s">
        <v>212</v>
      </c>
      <c r="D67" s="104"/>
      <c r="E67" s="105">
        <f>'[1]Grupo 4'!M22</f>
        <v>1336084.6866666665</v>
      </c>
      <c r="F67" s="112"/>
      <c r="G67" s="113"/>
    </row>
    <row r="68" spans="2:7" ht="13.5" hidden="1" thickBot="1" x14ac:dyDescent="0.25">
      <c r="B68" s="111" t="s">
        <v>213</v>
      </c>
      <c r="C68" s="80" t="s">
        <v>235</v>
      </c>
      <c r="D68" s="104"/>
      <c r="E68" s="105">
        <f>'[1]Grupo 4'!M28</f>
        <v>144806.1225</v>
      </c>
      <c r="F68" s="112"/>
      <c r="G68" s="113"/>
    </row>
    <row r="69" spans="2:7" s="63" customFormat="1" ht="13.5" thickBot="1" x14ac:dyDescent="0.25">
      <c r="B69" s="114"/>
      <c r="C69" s="67" t="s">
        <v>223</v>
      </c>
      <c r="D69" s="67"/>
      <c r="E69" s="115" t="e">
        <f>SUM(E18:E68)</f>
        <v>#REF!</v>
      </c>
      <c r="F69" s="116">
        <f>SUM(F17:F65)</f>
        <v>57922449</v>
      </c>
      <c r="G69" s="117">
        <f>+G17+G30+G55+G59+G64+G65-(0.01)</f>
        <v>1</v>
      </c>
    </row>
    <row r="70" spans="2:7" x14ac:dyDescent="0.2">
      <c r="B70" s="60"/>
      <c r="C70" s="60"/>
      <c r="D70" s="60"/>
      <c r="E70" s="60"/>
      <c r="F70" s="60"/>
      <c r="G70" s="60"/>
    </row>
    <row r="103" spans="2:6" x14ac:dyDescent="0.2">
      <c r="B103" s="118"/>
    </row>
    <row r="105" spans="2:6" ht="18" x14ac:dyDescent="0.25">
      <c r="B105" s="119" t="s">
        <v>0</v>
      </c>
      <c r="C105" s="119"/>
      <c r="D105" s="119"/>
      <c r="E105" s="119"/>
      <c r="F105" s="119"/>
    </row>
    <row r="106" spans="2:6" ht="18" x14ac:dyDescent="0.25">
      <c r="B106" s="120"/>
      <c r="C106" s="120"/>
      <c r="D106" s="120"/>
      <c r="E106" s="120"/>
      <c r="F106" s="120"/>
    </row>
    <row r="107" spans="2:6" ht="15.75" x14ac:dyDescent="0.25">
      <c r="B107" s="121" t="s">
        <v>236</v>
      </c>
      <c r="C107" s="121"/>
      <c r="D107" s="121"/>
      <c r="E107" s="121"/>
      <c r="F107" s="121"/>
    </row>
    <row r="108" spans="2:6" ht="13.5" thickBot="1" x14ac:dyDescent="0.25"/>
    <row r="109" spans="2:6" ht="13.5" thickBot="1" x14ac:dyDescent="0.25">
      <c r="B109" s="122" t="s">
        <v>2</v>
      </c>
      <c r="C109" s="123" t="s">
        <v>237</v>
      </c>
      <c r="D109" s="124" t="s">
        <v>226</v>
      </c>
      <c r="E109" s="125" t="s">
        <v>227</v>
      </c>
      <c r="F109" s="124" t="s">
        <v>228</v>
      </c>
    </row>
    <row r="110" spans="2:6" ht="15.75" x14ac:dyDescent="0.25">
      <c r="B110" s="126" t="s">
        <v>5</v>
      </c>
      <c r="C110" s="127" t="s">
        <v>6</v>
      </c>
      <c r="D110" s="128"/>
      <c r="E110" s="129" t="e">
        <f>SUM(#REF!)</f>
        <v>#REF!</v>
      </c>
      <c r="F110" s="130">
        <f>+F6</f>
        <v>43073311</v>
      </c>
    </row>
    <row r="111" spans="2:6" x14ac:dyDescent="0.2">
      <c r="B111" s="131" t="s">
        <v>13</v>
      </c>
      <c r="C111" s="132" t="s">
        <v>14</v>
      </c>
      <c r="D111" s="132"/>
      <c r="E111" s="133" t="e">
        <f>SUM(#REF!)</f>
        <v>#REF!</v>
      </c>
      <c r="F111" s="134">
        <f>+F9</f>
        <v>1993333</v>
      </c>
    </row>
    <row r="112" spans="2:6" ht="13.5" thickBot="1" x14ac:dyDescent="0.25">
      <c r="B112" s="131" t="s">
        <v>17</v>
      </c>
      <c r="C112" s="135" t="s">
        <v>18</v>
      </c>
      <c r="D112" s="132"/>
      <c r="E112" s="133" t="e">
        <f>#REF!</f>
        <v>#REF!</v>
      </c>
      <c r="F112" s="136">
        <f>+F11</f>
        <v>12855805</v>
      </c>
    </row>
    <row r="113" spans="2:6" ht="13.5" thickBot="1" x14ac:dyDescent="0.25">
      <c r="B113" s="137"/>
      <c r="C113" s="138" t="s">
        <v>21</v>
      </c>
      <c r="D113" s="139"/>
      <c r="E113" s="140" t="e">
        <f>SUM(E110:E112)</f>
        <v>#REF!</v>
      </c>
      <c r="F113" s="141">
        <f>SUM(F110:F112)-1</f>
        <v>57922448</v>
      </c>
    </row>
    <row r="114" spans="2:6" ht="16.5" thickBot="1" x14ac:dyDescent="0.3">
      <c r="B114" s="118"/>
      <c r="C114" s="142"/>
      <c r="D114" s="142"/>
      <c r="E114" s="118"/>
      <c r="F114" s="118"/>
    </row>
    <row r="115" spans="2:6" ht="13.5" thickBot="1" x14ac:dyDescent="0.25">
      <c r="B115" s="143" t="s">
        <v>2</v>
      </c>
      <c r="C115" s="144" t="s">
        <v>238</v>
      </c>
      <c r="D115" s="144"/>
      <c r="E115" s="144" t="s">
        <v>226</v>
      </c>
      <c r="F115" s="145" t="s">
        <v>228</v>
      </c>
    </row>
    <row r="116" spans="2:6" ht="14.25" x14ac:dyDescent="0.3">
      <c r="B116" s="146">
        <v>0</v>
      </c>
      <c r="C116" s="147" t="s">
        <v>25</v>
      </c>
      <c r="D116" s="148"/>
      <c r="E116" s="149"/>
      <c r="F116" s="150">
        <f>F17</f>
        <v>34306379</v>
      </c>
    </row>
    <row r="117" spans="2:6" ht="14.25" x14ac:dyDescent="0.3">
      <c r="B117" s="151" t="s">
        <v>50</v>
      </c>
      <c r="C117" s="152" t="s">
        <v>51</v>
      </c>
      <c r="D117" s="153"/>
      <c r="E117" s="154"/>
      <c r="F117" s="155">
        <f>+F30</f>
        <v>13980500</v>
      </c>
    </row>
    <row r="118" spans="2:6" ht="14.25" x14ac:dyDescent="0.3">
      <c r="B118" s="151" t="s">
        <v>123</v>
      </c>
      <c r="C118" s="152" t="s">
        <v>124</v>
      </c>
      <c r="D118" s="153"/>
      <c r="E118" s="154"/>
      <c r="F118" s="155">
        <f>+F55</f>
        <v>745500</v>
      </c>
    </row>
    <row r="119" spans="2:6" ht="14.25" x14ac:dyDescent="0.3">
      <c r="B119" s="151" t="s">
        <v>191</v>
      </c>
      <c r="C119" s="152" t="s">
        <v>192</v>
      </c>
      <c r="D119" s="153"/>
      <c r="E119" s="154"/>
      <c r="F119" s="155">
        <f>+F59</f>
        <v>1957100</v>
      </c>
    </row>
    <row r="120" spans="2:6" ht="14.25" x14ac:dyDescent="0.3">
      <c r="B120" s="151" t="s">
        <v>207</v>
      </c>
      <c r="C120" s="152" t="s">
        <v>208</v>
      </c>
      <c r="D120" s="153"/>
      <c r="E120" s="154"/>
      <c r="F120" s="155">
        <f>F64</f>
        <v>932970</v>
      </c>
    </row>
    <row r="121" spans="2:6" ht="15" thickBot="1" x14ac:dyDescent="0.35">
      <c r="B121" s="156" t="s">
        <v>219</v>
      </c>
      <c r="C121" s="157" t="str">
        <f>C65</f>
        <v>ASIGNACIONES GLOBALES</v>
      </c>
      <c r="D121" s="158"/>
      <c r="E121" s="159"/>
      <c r="F121" s="160">
        <f>+F65</f>
        <v>6000000</v>
      </c>
    </row>
    <row r="122" spans="2:6" ht="13.5" thickBot="1" x14ac:dyDescent="0.25">
      <c r="B122" s="161"/>
      <c r="C122" s="125" t="s">
        <v>223</v>
      </c>
      <c r="D122" s="138"/>
      <c r="E122" s="162">
        <f>SUM(E117:E121)</f>
        <v>0</v>
      </c>
      <c r="F122" s="163">
        <f>SUM(F116:F121)-1</f>
        <v>57922448</v>
      </c>
    </row>
  </sheetData>
  <mergeCells count="5">
    <mergeCell ref="B3:G3"/>
    <mergeCell ref="B4:G4"/>
    <mergeCell ref="B15:G15"/>
    <mergeCell ref="B105:F105"/>
    <mergeCell ref="B107:F107"/>
  </mergeCells>
  <pageMargins left="0.7" right="0.7" top="0.75" bottom="0.75" header="0.3" footer="0.3"/>
  <pageSetup paperSize="9" scale="95" orientation="portrait" r:id="rId1"/>
  <headerFooter>
    <oddHeader xml:space="preserve">&amp;C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2020</vt:lpstr>
      <vt:lpstr>PUBLICACION PRESUPUESTO 2020</vt:lpstr>
      <vt:lpstr>'PUBLICACION PRESUPUESTO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Félix Antonio Jiménez Bautista</dc:creator>
  <cp:lastModifiedBy>Félix Antonio Jiménez Bautista</cp:lastModifiedBy>
  <dcterms:created xsi:type="dcterms:W3CDTF">2020-06-11T20:08:28Z</dcterms:created>
  <dcterms:modified xsi:type="dcterms:W3CDTF">2020-06-11T20:17:35Z</dcterms:modified>
</cp:coreProperties>
</file>